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770" windowWidth="20115" windowHeight="6375" firstSheet="1" activeTab="16"/>
  </bookViews>
  <sheets>
    <sheet name="Январь" sheetId="35" r:id="rId1"/>
    <sheet name="Февраль" sheetId="36" r:id="rId2"/>
    <sheet name="Март" sheetId="37" r:id="rId3"/>
    <sheet name="1 квартал" sheetId="38" r:id="rId4"/>
    <sheet name="Апрель" sheetId="39" r:id="rId5"/>
    <sheet name="Май" sheetId="40" r:id="rId6"/>
    <sheet name="Июнь" sheetId="41" r:id="rId7"/>
    <sheet name="2 квартал" sheetId="42" r:id="rId8"/>
    <sheet name="Июль" sheetId="43" r:id="rId9"/>
    <sheet name="Август" sheetId="44" r:id="rId10"/>
    <sheet name="Сентябрь" sheetId="45" r:id="rId11"/>
    <sheet name="3 квартал" sheetId="46" r:id="rId12"/>
    <sheet name="Октябрь" sheetId="47" r:id="rId13"/>
    <sheet name="Ноябрь" sheetId="48" r:id="rId14"/>
    <sheet name="Декабрь" sheetId="49" r:id="rId15"/>
    <sheet name="4 квартал" sheetId="50" r:id="rId16"/>
    <sheet name="2016" sheetId="51" r:id="rId17"/>
    <sheet name="свод ежемесячный" sheetId="15" state="hidden" r:id="rId18"/>
  </sheets>
  <externalReferences>
    <externalReference r:id="rId19"/>
    <externalReference r:id="rId20"/>
  </externalReferences>
  <calcPr calcId="145621" refMode="R1C1"/>
</workbook>
</file>

<file path=xl/calcChain.xml><?xml version="1.0" encoding="utf-8"?>
<calcChain xmlns="http://schemas.openxmlformats.org/spreadsheetml/2006/main">
  <c r="H16" i="51" l="1"/>
  <c r="G16" i="51"/>
  <c r="F16" i="51"/>
  <c r="E16" i="51"/>
  <c r="D16" i="51"/>
  <c r="C16" i="51"/>
  <c r="B16" i="51"/>
  <c r="H15" i="51"/>
  <c r="G15" i="51"/>
  <c r="F15" i="51"/>
  <c r="E15" i="51"/>
  <c r="D15" i="51"/>
  <c r="C15" i="51"/>
  <c r="B15" i="51"/>
  <c r="H14" i="51"/>
  <c r="G14" i="51"/>
  <c r="F14" i="51"/>
  <c r="E14" i="51"/>
  <c r="D14" i="51"/>
  <c r="C14" i="51"/>
  <c r="B14" i="51"/>
  <c r="H13" i="51"/>
  <c r="G13" i="51"/>
  <c r="F13" i="51"/>
  <c r="E13" i="51"/>
  <c r="D13" i="51"/>
  <c r="C13" i="51"/>
  <c r="B13" i="51"/>
  <c r="H12" i="51"/>
  <c r="G12" i="51"/>
  <c r="F12" i="51"/>
  <c r="E12" i="51"/>
  <c r="D12" i="51"/>
  <c r="C12" i="51"/>
  <c r="B12" i="51"/>
  <c r="H11" i="51"/>
  <c r="G11" i="51"/>
  <c r="F11" i="51"/>
  <c r="E11" i="51"/>
  <c r="D11" i="51"/>
  <c r="C11" i="51"/>
  <c r="B11" i="51"/>
  <c r="H10" i="51"/>
  <c r="G10" i="51"/>
  <c r="F10" i="51"/>
  <c r="E10" i="51"/>
  <c r="D10" i="51"/>
  <c r="C10" i="51"/>
  <c r="B10" i="51"/>
  <c r="H9" i="51"/>
  <c r="G9" i="51"/>
  <c r="F9" i="51"/>
  <c r="E9" i="51"/>
  <c r="D9" i="51"/>
  <c r="C9" i="51"/>
  <c r="B9" i="51"/>
  <c r="H8" i="51"/>
  <c r="G8" i="51"/>
  <c r="F8" i="51"/>
  <c r="E8" i="51"/>
  <c r="D8" i="51"/>
  <c r="C8" i="51"/>
  <c r="B8" i="51"/>
  <c r="H7" i="51"/>
  <c r="G7" i="51"/>
  <c r="F7" i="51"/>
  <c r="E7" i="51"/>
  <c r="D7" i="51"/>
  <c r="C7" i="51"/>
  <c r="B7" i="51"/>
  <c r="H6" i="51"/>
  <c r="G6" i="51"/>
  <c r="F6" i="51"/>
  <c r="E6" i="51"/>
  <c r="D6" i="51"/>
  <c r="C6" i="51"/>
  <c r="B6" i="51"/>
  <c r="H16" i="50" l="1"/>
  <c r="G16" i="50"/>
  <c r="F16" i="50"/>
  <c r="E16" i="50"/>
  <c r="D16" i="50"/>
  <c r="C16" i="50"/>
  <c r="B16" i="50"/>
  <c r="H15" i="50"/>
  <c r="G15" i="50"/>
  <c r="F15" i="50"/>
  <c r="E15" i="50"/>
  <c r="D15" i="50"/>
  <c r="C15" i="50"/>
  <c r="B15" i="50"/>
  <c r="H14" i="50"/>
  <c r="G14" i="50"/>
  <c r="F14" i="50"/>
  <c r="E14" i="50"/>
  <c r="D14" i="50"/>
  <c r="C14" i="50"/>
  <c r="B14" i="50"/>
  <c r="H13" i="50"/>
  <c r="G13" i="50"/>
  <c r="F13" i="50"/>
  <c r="E13" i="50"/>
  <c r="D13" i="50"/>
  <c r="C13" i="50"/>
  <c r="B13" i="50"/>
  <c r="H12" i="50"/>
  <c r="G12" i="50"/>
  <c r="F12" i="50"/>
  <c r="E12" i="50"/>
  <c r="D12" i="50"/>
  <c r="C12" i="50"/>
  <c r="B12" i="50"/>
  <c r="H11" i="50"/>
  <c r="G11" i="50"/>
  <c r="F11" i="50"/>
  <c r="E11" i="50"/>
  <c r="D11" i="50"/>
  <c r="C11" i="50"/>
  <c r="B11" i="50"/>
  <c r="H10" i="50"/>
  <c r="G10" i="50"/>
  <c r="F10" i="50"/>
  <c r="E10" i="50"/>
  <c r="D10" i="50"/>
  <c r="C10" i="50"/>
  <c r="B10" i="50"/>
  <c r="H9" i="50"/>
  <c r="G9" i="50"/>
  <c r="F9" i="50"/>
  <c r="E9" i="50"/>
  <c r="D9" i="50"/>
  <c r="C9" i="50"/>
  <c r="B9" i="50"/>
  <c r="H8" i="50"/>
  <c r="G8" i="50"/>
  <c r="F8" i="50"/>
  <c r="E8" i="50"/>
  <c r="D8" i="50"/>
  <c r="C8" i="50"/>
  <c r="B8" i="50"/>
  <c r="H7" i="50"/>
  <c r="G7" i="50"/>
  <c r="F7" i="50"/>
  <c r="E7" i="50"/>
  <c r="D7" i="50"/>
  <c r="C7" i="50"/>
  <c r="B7" i="50"/>
  <c r="H6" i="50"/>
  <c r="G6" i="50"/>
  <c r="F6" i="50"/>
  <c r="E6" i="50"/>
  <c r="D6" i="50"/>
  <c r="C6" i="50"/>
  <c r="B6" i="50"/>
  <c r="A6" i="50"/>
  <c r="H15" i="49" l="1"/>
  <c r="G15" i="49"/>
  <c r="F15" i="49"/>
  <c r="E15" i="49"/>
  <c r="D15" i="49"/>
  <c r="C15" i="49"/>
  <c r="B15" i="49"/>
  <c r="H14" i="49"/>
  <c r="G14" i="49"/>
  <c r="F14" i="49"/>
  <c r="E14" i="49"/>
  <c r="D14" i="49"/>
  <c r="C14" i="49"/>
  <c r="B14" i="49"/>
  <c r="H13" i="49"/>
  <c r="G13" i="49"/>
  <c r="F13" i="49"/>
  <c r="E13" i="49"/>
  <c r="D13" i="49"/>
  <c r="C13" i="49"/>
  <c r="B13" i="49"/>
  <c r="H12" i="49"/>
  <c r="G12" i="49"/>
  <c r="F12" i="49"/>
  <c r="E12" i="49"/>
  <c r="D12" i="49"/>
  <c r="C12" i="49"/>
  <c r="B12" i="49"/>
  <c r="H11" i="49"/>
  <c r="G11" i="49"/>
  <c r="F11" i="49"/>
  <c r="E11" i="49"/>
  <c r="D11" i="49"/>
  <c r="C11" i="49"/>
  <c r="B11" i="49"/>
  <c r="H10" i="49"/>
  <c r="G10" i="49"/>
  <c r="F10" i="49"/>
  <c r="E10" i="49"/>
  <c r="D10" i="49"/>
  <c r="C10" i="49"/>
  <c r="B10" i="49"/>
  <c r="H9" i="49"/>
  <c r="G9" i="49"/>
  <c r="F9" i="49"/>
  <c r="E9" i="49"/>
  <c r="D9" i="49"/>
  <c r="C9" i="49"/>
  <c r="B9" i="49"/>
  <c r="H8" i="49"/>
  <c r="G8" i="49"/>
  <c r="F8" i="49"/>
  <c r="E8" i="49"/>
  <c r="D8" i="49"/>
  <c r="C8" i="49"/>
  <c r="B8" i="49"/>
  <c r="H7" i="49"/>
  <c r="G7" i="49"/>
  <c r="F7" i="49"/>
  <c r="E7" i="49"/>
  <c r="D7" i="49"/>
  <c r="C7" i="49"/>
  <c r="B7" i="49"/>
  <c r="H6" i="49"/>
  <c r="G6" i="49"/>
  <c r="G5" i="49" s="1"/>
  <c r="F6" i="49"/>
  <c r="F5" i="49" s="1"/>
  <c r="E6" i="49"/>
  <c r="E5" i="49" s="1"/>
  <c r="D6" i="49"/>
  <c r="C6" i="49"/>
  <c r="C5" i="49" s="1"/>
  <c r="B6" i="49"/>
  <c r="B5" i="49" s="1"/>
  <c r="H5" i="49"/>
  <c r="D5" i="49"/>
  <c r="G78" i="15" l="1"/>
  <c r="G79" i="15"/>
  <c r="G80" i="15"/>
  <c r="G81" i="15"/>
  <c r="G82" i="15"/>
  <c r="G83" i="15"/>
  <c r="G84" i="15"/>
  <c r="G77" i="15"/>
  <c r="D85" i="15"/>
  <c r="F85" i="15"/>
  <c r="G85" i="15" l="1"/>
  <c r="H85" i="15"/>
  <c r="L85" i="15"/>
  <c r="N85" i="15"/>
  <c r="J85" i="15"/>
  <c r="G63" i="15"/>
  <c r="D12" i="15" l="1"/>
  <c r="E12" i="15" s="1"/>
  <c r="D16" i="15"/>
  <c r="E16" i="15" s="1"/>
  <c r="F12" i="15"/>
  <c r="G12" i="15" s="1"/>
  <c r="F16" i="15"/>
  <c r="G16" i="15" s="1"/>
  <c r="H13" i="15"/>
  <c r="I13" i="15" s="1"/>
  <c r="H17" i="15"/>
  <c r="I17" i="15" s="1"/>
  <c r="J13" i="15"/>
  <c r="K13" i="15" s="1"/>
  <c r="J17" i="15"/>
  <c r="K17" i="15" s="1"/>
  <c r="L12" i="15"/>
  <c r="M12" i="15" s="1"/>
  <c r="L16" i="15"/>
  <c r="M16" i="15" s="1"/>
  <c r="N12" i="15"/>
  <c r="O12" i="15" s="1"/>
  <c r="N16" i="15"/>
  <c r="O16" i="15" s="1"/>
  <c r="B11" i="15"/>
  <c r="B18" i="15"/>
  <c r="C18" i="15" s="1"/>
  <c r="B14" i="15"/>
  <c r="C14" i="15" s="1"/>
  <c r="B15" i="15"/>
  <c r="C15" i="15" s="1"/>
  <c r="D11" i="15"/>
  <c r="D14" i="15"/>
  <c r="E14" i="15" s="1"/>
  <c r="D18" i="15"/>
  <c r="E18" i="15" s="1"/>
  <c r="F14" i="15"/>
  <c r="G14" i="15" s="1"/>
  <c r="F18" i="15"/>
  <c r="G18" i="15" s="1"/>
  <c r="H15" i="15"/>
  <c r="I15" i="15" s="1"/>
  <c r="J11" i="15"/>
  <c r="J15" i="15"/>
  <c r="K15" i="15" s="1"/>
  <c r="L11" i="15"/>
  <c r="L14" i="15"/>
  <c r="M14" i="15" s="1"/>
  <c r="L18" i="15"/>
  <c r="M18" i="15" s="1"/>
  <c r="N14" i="15"/>
  <c r="O14" i="15" s="1"/>
  <c r="N18" i="15"/>
  <c r="O18" i="15" s="1"/>
  <c r="B16" i="15"/>
  <c r="C16" i="15" s="1"/>
  <c r="B12" i="15"/>
  <c r="C12" i="15" s="1"/>
  <c r="J18" i="15"/>
  <c r="K18" i="15" s="1"/>
  <c r="L17" i="15"/>
  <c r="M17" i="15" s="1"/>
  <c r="D17" i="15"/>
  <c r="E17" i="15" s="1"/>
  <c r="J16" i="15"/>
  <c r="K16" i="15" s="1"/>
  <c r="L15" i="15"/>
  <c r="M15" i="15" s="1"/>
  <c r="D15" i="15"/>
  <c r="E15" i="15" s="1"/>
  <c r="J14" i="15"/>
  <c r="K14" i="15" s="1"/>
  <c r="B17" i="15"/>
  <c r="C17" i="15" s="1"/>
  <c r="B13" i="15"/>
  <c r="C13" i="15" s="1"/>
  <c r="H18" i="15"/>
  <c r="I18" i="15" s="1"/>
  <c r="N17" i="15"/>
  <c r="O17" i="15" s="1"/>
  <c r="F17" i="15"/>
  <c r="G17" i="15" s="1"/>
  <c r="H16" i="15"/>
  <c r="I16" i="15" s="1"/>
  <c r="N15" i="15"/>
  <c r="O15" i="15" s="1"/>
  <c r="F15" i="15"/>
  <c r="G15" i="15" s="1"/>
  <c r="H14" i="15"/>
  <c r="I14" i="15" s="1"/>
  <c r="N13" i="15"/>
  <c r="O13" i="15" s="1"/>
  <c r="F13" i="15"/>
  <c r="G13" i="15" s="1"/>
  <c r="H12" i="15"/>
  <c r="I12" i="15" s="1"/>
  <c r="N11" i="15"/>
  <c r="F11" i="15"/>
  <c r="J12" i="15"/>
  <c r="K12" i="15" s="1"/>
  <c r="L13" i="15"/>
  <c r="M13" i="15" s="1"/>
  <c r="D13" i="15"/>
  <c r="E13" i="15" s="1"/>
  <c r="H11" i="15"/>
  <c r="D35" i="15" l="1"/>
  <c r="E35" i="15" s="1"/>
  <c r="L35" i="15"/>
  <c r="M35" i="15" s="1"/>
  <c r="K34" i="15"/>
  <c r="I34" i="15"/>
  <c r="F35" i="15"/>
  <c r="G35" i="15" s="1"/>
  <c r="F57" i="15" s="1"/>
  <c r="N35" i="15"/>
  <c r="O35" i="15" s="1"/>
  <c r="H36" i="15"/>
  <c r="I36" i="15" s="1"/>
  <c r="F37" i="15"/>
  <c r="G37" i="15" s="1"/>
  <c r="F59" i="15" s="1"/>
  <c r="N37" i="15"/>
  <c r="O37" i="15" s="1"/>
  <c r="H38" i="15"/>
  <c r="I38" i="15" s="1"/>
  <c r="F39" i="15"/>
  <c r="G39" i="15" s="1"/>
  <c r="F61" i="15" s="1"/>
  <c r="O39" i="15"/>
  <c r="H40" i="15"/>
  <c r="I40" i="15" s="1"/>
  <c r="J36" i="15"/>
  <c r="K36" i="15" s="1"/>
  <c r="D37" i="15"/>
  <c r="E37" i="15" s="1"/>
  <c r="L37" i="15"/>
  <c r="M37" i="15" s="1"/>
  <c r="J38" i="15"/>
  <c r="K38" i="15" s="1"/>
  <c r="D39" i="15"/>
  <c r="E39" i="15" s="1"/>
  <c r="L39" i="15"/>
  <c r="M39" i="15" s="1"/>
  <c r="J40" i="15"/>
  <c r="K40" i="15" s="1"/>
  <c r="N36" i="15"/>
  <c r="O36" i="15" s="1"/>
  <c r="L40" i="15"/>
  <c r="D40" i="15"/>
  <c r="E40" i="15" s="1"/>
  <c r="B37" i="15"/>
  <c r="C37" i="15" s="1"/>
  <c r="B40" i="15"/>
  <c r="C40" i="15" s="1"/>
  <c r="L38" i="15"/>
  <c r="M38" i="15" s="1"/>
  <c r="H39" i="15"/>
  <c r="I39" i="15" s="1"/>
  <c r="H35" i="15"/>
  <c r="I35" i="15" s="1"/>
  <c r="O62" i="15"/>
  <c r="C57" i="15"/>
  <c r="C79" i="15" s="1"/>
  <c r="C60" i="15"/>
  <c r="C82" i="15" s="1"/>
  <c r="M58" i="15"/>
  <c r="M80" i="15" s="1"/>
  <c r="K59" i="15"/>
  <c r="K81" i="15" s="1"/>
  <c r="O60" i="15"/>
  <c r="O82" i="15" s="1"/>
  <c r="C61" i="15"/>
  <c r="C83" i="15" s="1"/>
  <c r="C56" i="15"/>
  <c r="C78" i="15" s="1"/>
  <c r="I59" i="15"/>
  <c r="I81" i="15" s="1"/>
  <c r="E58" i="15"/>
  <c r="E80" i="15" s="1"/>
  <c r="O56" i="15"/>
  <c r="O78" i="15" s="1"/>
  <c r="M56" i="15"/>
  <c r="M78" i="15" s="1"/>
  <c r="K61" i="15"/>
  <c r="K83" i="15" s="1"/>
  <c r="K57" i="15"/>
  <c r="K79" i="15" s="1"/>
  <c r="E60" i="15"/>
  <c r="E82" i="15" s="1"/>
  <c r="E56" i="15"/>
  <c r="E78" i="15" s="1"/>
  <c r="B36" i="15"/>
  <c r="C36" i="15" s="1"/>
  <c r="D34" i="15"/>
  <c r="E34" i="15" s="1"/>
  <c r="F38" i="15"/>
  <c r="G38" i="15" s="1"/>
  <c r="F60" i="15" s="1"/>
  <c r="D38" i="15"/>
  <c r="E38" i="15" s="1"/>
  <c r="J39" i="15"/>
  <c r="K39" i="15" s="1"/>
  <c r="J61" i="15" s="1"/>
  <c r="B34" i="15"/>
  <c r="C34" i="15" s="1"/>
  <c r="F40" i="15"/>
  <c r="G40" i="15" s="1"/>
  <c r="F62" i="15" s="1"/>
  <c r="K35" i="15"/>
  <c r="L34" i="15"/>
  <c r="M34" i="15" s="1"/>
  <c r="L33" i="15"/>
  <c r="D36" i="15"/>
  <c r="E36" i="15" s="1"/>
  <c r="B35" i="15"/>
  <c r="C35" i="15" s="1"/>
  <c r="B57" i="15" s="1"/>
  <c r="B38" i="15"/>
  <c r="C38" i="15" s="1"/>
  <c r="F36" i="15"/>
  <c r="G36" i="15" s="1"/>
  <c r="F58" i="15" s="1"/>
  <c r="N34" i="15"/>
  <c r="O34" i="15" s="1"/>
  <c r="H37" i="15"/>
  <c r="I37" i="15" s="1"/>
  <c r="J37" i="15"/>
  <c r="K37" i="15" s="1"/>
  <c r="L36" i="15"/>
  <c r="M36" i="15" s="1"/>
  <c r="L58" i="15" s="1"/>
  <c r="N38" i="15"/>
  <c r="O38" i="15" s="1"/>
  <c r="M40" i="15"/>
  <c r="I11" i="15"/>
  <c r="I19" i="15" s="1"/>
  <c r="H19" i="15"/>
  <c r="G11" i="15"/>
  <c r="G19" i="15" s="1"/>
  <c r="F19" i="15"/>
  <c r="O11" i="15"/>
  <c r="O19" i="15" s="1"/>
  <c r="N19" i="15"/>
  <c r="M11" i="15"/>
  <c r="M19" i="15" s="1"/>
  <c r="L19" i="15"/>
  <c r="K11" i="15"/>
  <c r="K19" i="15" s="1"/>
  <c r="J19" i="15"/>
  <c r="E11" i="15"/>
  <c r="E19" i="15" s="1"/>
  <c r="D19" i="15"/>
  <c r="B19" i="15"/>
  <c r="C11" i="15"/>
  <c r="C19" i="15" s="1"/>
  <c r="B33" i="15"/>
  <c r="F33" i="15"/>
  <c r="D60" i="15" l="1"/>
  <c r="N60" i="15"/>
  <c r="J59" i="15"/>
  <c r="H59" i="15"/>
  <c r="B60" i="15"/>
  <c r="B56" i="15"/>
  <c r="N62" i="15"/>
  <c r="O84" i="15"/>
  <c r="M62" i="15"/>
  <c r="M84" i="15" s="1"/>
  <c r="E59" i="15"/>
  <c r="I61" i="15"/>
  <c r="K60" i="15"/>
  <c r="O57" i="15"/>
  <c r="M57" i="15"/>
  <c r="I62" i="15"/>
  <c r="I56" i="15"/>
  <c r="I78" i="15" s="1"/>
  <c r="C59" i="15"/>
  <c r="E62" i="15"/>
  <c r="I57" i="15"/>
  <c r="M60" i="15"/>
  <c r="O61" i="15"/>
  <c r="O83" i="15" s="1"/>
  <c r="O58" i="15"/>
  <c r="M61" i="15"/>
  <c r="K58" i="15"/>
  <c r="I58" i="15"/>
  <c r="O59" i="15"/>
  <c r="I60" i="15"/>
  <c r="K62" i="15"/>
  <c r="E61" i="15"/>
  <c r="K56" i="15"/>
  <c r="K78" i="15" s="1"/>
  <c r="E57" i="15"/>
  <c r="C62" i="15"/>
  <c r="D58" i="15"/>
  <c r="M59" i="15"/>
  <c r="C58" i="15"/>
  <c r="O41" i="15"/>
  <c r="N41" i="15"/>
  <c r="M33" i="15"/>
  <c r="M41" i="15" s="1"/>
  <c r="L41" i="15"/>
  <c r="K41" i="15"/>
  <c r="J41" i="15"/>
  <c r="I41" i="15"/>
  <c r="H41" i="15"/>
  <c r="G33" i="15"/>
  <c r="F41" i="15"/>
  <c r="E41" i="15"/>
  <c r="D41" i="15"/>
  <c r="C33" i="15"/>
  <c r="B41" i="15"/>
  <c r="L62" i="15" l="1"/>
  <c r="D57" i="15"/>
  <c r="E79" i="15"/>
  <c r="H58" i="15"/>
  <c r="I80" i="15"/>
  <c r="B58" i="15"/>
  <c r="C80" i="15"/>
  <c r="L59" i="15"/>
  <c r="M81" i="15"/>
  <c r="N58" i="15"/>
  <c r="O80" i="15"/>
  <c r="L60" i="15"/>
  <c r="M82" i="15"/>
  <c r="H57" i="15"/>
  <c r="I79" i="15"/>
  <c r="D62" i="15"/>
  <c r="E84" i="15"/>
  <c r="B59" i="15"/>
  <c r="C81" i="15"/>
  <c r="H62" i="15"/>
  <c r="I84" i="15"/>
  <c r="L57" i="15"/>
  <c r="M79" i="15"/>
  <c r="N57" i="15"/>
  <c r="O79" i="15"/>
  <c r="J60" i="15"/>
  <c r="K82" i="15"/>
  <c r="H61" i="15"/>
  <c r="I83" i="15"/>
  <c r="D59" i="15"/>
  <c r="E81" i="15"/>
  <c r="B62" i="15"/>
  <c r="C84" i="15"/>
  <c r="D61" i="15"/>
  <c r="E83" i="15"/>
  <c r="J62" i="15"/>
  <c r="K84" i="15"/>
  <c r="H60" i="15"/>
  <c r="I82" i="15"/>
  <c r="N59" i="15"/>
  <c r="N63" i="15" s="1"/>
  <c r="O81" i="15"/>
  <c r="J58" i="15"/>
  <c r="J63" i="15" s="1"/>
  <c r="K80" i="15"/>
  <c r="L61" i="15"/>
  <c r="M83" i="15"/>
  <c r="D63" i="15"/>
  <c r="C41" i="15"/>
  <c r="G41" i="15"/>
  <c r="F55" i="15"/>
  <c r="F63" i="15" s="1"/>
  <c r="L63" i="15" l="1"/>
  <c r="H63" i="15"/>
  <c r="I55" i="15"/>
  <c r="O55" i="15"/>
  <c r="E55" i="15"/>
  <c r="K55" i="15"/>
  <c r="M55" i="15"/>
  <c r="C55" i="15"/>
  <c r="M63" i="15" l="1"/>
  <c r="M77" i="15"/>
  <c r="M85" i="15" s="1"/>
  <c r="K63" i="15"/>
  <c r="K77" i="15"/>
  <c r="K85" i="15" s="1"/>
  <c r="E63" i="15"/>
  <c r="E77" i="15"/>
  <c r="E85" i="15" s="1"/>
  <c r="O63" i="15"/>
  <c r="O77" i="15"/>
  <c r="O85" i="15" s="1"/>
  <c r="I63" i="15"/>
  <c r="I77" i="15"/>
  <c r="I85" i="15" s="1"/>
  <c r="C63" i="15"/>
  <c r="B55" i="15"/>
  <c r="B63" i="15" s="1"/>
  <c r="B85" i="15" l="1"/>
  <c r="C77" i="15"/>
  <c r="C85" i="15" s="1"/>
</calcChain>
</file>

<file path=xl/sharedStrings.xml><?xml version="1.0" encoding="utf-8"?>
<sst xmlns="http://schemas.openxmlformats.org/spreadsheetml/2006/main" count="570" uniqueCount="72">
  <si>
    <t>Еженедельный отчёт по технологическим присоединениям</t>
  </si>
  <si>
    <t>Уровень напряжения</t>
  </si>
  <si>
    <t>Подано заявок</t>
  </si>
  <si>
    <t>Сведения о заключенных договорах технологического присоединения</t>
  </si>
  <si>
    <t>До 15 кВт 0,4 кВ</t>
  </si>
  <si>
    <t>До 670 кВт 0,4 кВ</t>
  </si>
  <si>
    <t>До 150 кВт 0,4 кВ</t>
  </si>
  <si>
    <t>Свыше 670 кВт 0,4 кВ</t>
  </si>
  <si>
    <t>До 15 кВт 6-10 кВ</t>
  </si>
  <si>
    <t>До 150 кВт 6-10 кВ</t>
  </si>
  <si>
    <t>До 670 кВт 6-10 кВ</t>
  </si>
  <si>
    <t>Свыше 670 кВт 6-10 кВ</t>
  </si>
  <si>
    <t>ИТОГО</t>
  </si>
  <si>
    <t>Приложение № 2</t>
  </si>
  <si>
    <t>к Приказу № 158 от 29.04.2013 г.</t>
  </si>
  <si>
    <t xml:space="preserve">Начальник Управления по </t>
  </si>
  <si>
    <t>технологическим присоединениям</t>
  </si>
  <si>
    <t>С.А. Дёминов</t>
  </si>
  <si>
    <t xml:space="preserve">Исп. Федорова Е.В. </t>
  </si>
  <si>
    <t>с начала года</t>
  </si>
  <si>
    <t>Количество заявок</t>
  </si>
  <si>
    <t>Заявленная мощность</t>
  </si>
  <si>
    <t>Количество договоров</t>
  </si>
  <si>
    <t>Мощность</t>
  </si>
  <si>
    <t>Аннулировано заявок</t>
  </si>
  <si>
    <t>Выдано Актов ТП</t>
  </si>
  <si>
    <t>Количество актов</t>
  </si>
  <si>
    <t>Подано заявок на технологическое присоединение</t>
  </si>
  <si>
    <t>Аннулированные заявки</t>
  </si>
  <si>
    <t>Кол-во заявок (шт.)</t>
  </si>
  <si>
    <t>Заявленная мощность, кВт.</t>
  </si>
  <si>
    <t>Количество (шт.)</t>
  </si>
  <si>
    <t>Мощность (кВт)</t>
  </si>
  <si>
    <t>* информация приведена по всем заявкам и договорам на технологическое присоединение по уровням напряжения 0,4 - 35 кВ</t>
  </si>
  <si>
    <t>январь</t>
  </si>
  <si>
    <t>январь 2014 года</t>
  </si>
  <si>
    <t>за месяц</t>
  </si>
  <si>
    <t>февраль 2014 года</t>
  </si>
  <si>
    <t>ИЭС</t>
  </si>
  <si>
    <t>АЭС</t>
  </si>
  <si>
    <t>ЧЭС</t>
  </si>
  <si>
    <t>СЭС</t>
  </si>
  <si>
    <t>НЭС</t>
  </si>
  <si>
    <t>ТЭС</t>
  </si>
  <si>
    <t>УКЭС</t>
  </si>
  <si>
    <t>МЧЭС</t>
  </si>
  <si>
    <t>УОЭС</t>
  </si>
  <si>
    <t>КЭС</t>
  </si>
  <si>
    <t>Ежемесячный отчёт по технологическим присоединениям</t>
  </si>
  <si>
    <t>март 2014 года</t>
  </si>
  <si>
    <t>апрель 2014 года</t>
  </si>
  <si>
    <t>15,05,2014</t>
  </si>
  <si>
    <t>Сведения о заключенных актах ТП</t>
  </si>
  <si>
    <t>Сведения о заключенных договоров на ТП</t>
  </si>
  <si>
    <t xml:space="preserve">            Информация ОГУЭП "Облкоммунэнерго " согласно постановлению ПРАВИТЕЛЬСТВА РОССИЙСКОЙ ФЕДЕРАЦИИ от 21 января 2004 г. № 24 ОБ УТВЕРЖДЕНИИ СТАНДАРТОВ РАСКРЫТИЯ ИНФОРМАЦИИ СУБЪЕКТАМИ ОПТОВОГО И РОЗНИЧНЫХ РЫНКОВ ЭЛЕКТРИЧЕСКОЙ ЭНЕРГИИ                </t>
  </si>
  <si>
    <t>2016 год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</si>
  <si>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</si>
  <si>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</si>
  <si>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</si>
  <si>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</si>
  <si>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</si>
  <si>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</si>
  <si>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</si>
  <si>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</si>
  <si>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</si>
  <si>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</si>
  <si>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</si>
  <si>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</si>
  <si>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</si>
  <si>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 xml:space="preserve">            Информация ОГУЭП "Облкоммунэнерго " согласно постановления ПРАВИТЕЛЬСТВА РОССИЙСКОЙ ФЕДЕРАЦИИ от 21 января 2004 г. № 24 ОБ УТВЕРЖДЕНИИ СТАНДАРТОВ РАСКРЫТИЯ ИНФОРМАЦИИ СУБЪЕКТАМИ ОПТОВОГО И РОЗНИЧНЫХ РЫНКОВ ЭЛЕКТРИЧЕСКОЙ ЭНЕРГИИ                </t>
  </si>
  <si>
    <t>декабрь</t>
  </si>
  <si>
    <t>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</si>
</sst>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"/>
    <numFmt numFmtId="165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NumberFormat="1" applyFont="1"/>
    <xf numFmtId="0" fontId="0" fillId="0" borderId="0" xfId="0" applyNumberFormat="1"/>
    <xf numFmtId="0" fontId="4" fillId="0" borderId="0" xfId="0" applyNumberFormat="1" applyFont="1" applyAlignment="1">
      <alignment horizontal="right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6" xfId="0" applyNumberFormat="1" applyFont="1" applyBorder="1"/>
    <xf numFmtId="0" fontId="1" fillId="0" borderId="8" xfId="0" applyNumberFormat="1" applyFont="1" applyBorder="1"/>
    <xf numFmtId="0" fontId="1" fillId="0" borderId="9" xfId="0" applyNumberFormat="1" applyFont="1" applyBorder="1"/>
    <xf numFmtId="0" fontId="0" fillId="0" borderId="2" xfId="0" applyNumberFormat="1" applyBorder="1"/>
    <xf numFmtId="0" fontId="0" fillId="0" borderId="0" xfId="0" applyNumberFormat="1" applyBorder="1"/>
    <xf numFmtId="0" fontId="0" fillId="0" borderId="0" xfId="0" applyNumberFormat="1" applyFont="1"/>
    <xf numFmtId="0" fontId="5" fillId="0" borderId="0" xfId="0" applyNumberFormat="1" applyFont="1" applyAlignment="1">
      <alignment horizontal="right"/>
    </xf>
    <xf numFmtId="0" fontId="0" fillId="0" borderId="1" xfId="0" applyNumberFormat="1" applyFont="1" applyBorder="1"/>
    <xf numFmtId="14" fontId="5" fillId="0" borderId="0" xfId="0" applyNumberFormat="1" applyFont="1" applyAlignment="1">
      <alignment horizontal="right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1" fillId="0" borderId="0" xfId="3"/>
    <xf numFmtId="0" fontId="11" fillId="0" borderId="0" xfId="3" applyFill="1"/>
    <xf numFmtId="3" fontId="11" fillId="0" borderId="0" xfId="3" applyNumberFormat="1" applyFill="1" applyAlignment="1">
      <alignment horizontal="center" vertical="center"/>
    </xf>
    <xf numFmtId="3" fontId="7" fillId="0" borderId="1" xfId="4" applyNumberFormat="1" applyFont="1" applyFill="1" applyBorder="1" applyAlignment="1">
      <alignment horizontal="center" vertical="center"/>
    </xf>
    <xf numFmtId="0" fontId="11" fillId="0" borderId="0" xfId="3" applyFill="1" applyBorder="1"/>
    <xf numFmtId="3" fontId="10" fillId="0" borderId="0" xfId="3" applyNumberFormat="1" applyFont="1" applyFill="1" applyBorder="1" applyAlignment="1">
      <alignment horizontal="center" vertical="center"/>
    </xf>
    <xf numFmtId="3" fontId="10" fillId="0" borderId="0" xfId="3" applyNumberFormat="1" applyFont="1" applyFill="1" applyAlignment="1">
      <alignment horizontal="center" vertical="center"/>
    </xf>
    <xf numFmtId="0" fontId="11" fillId="0" borderId="0" xfId="3" applyFill="1" applyAlignment="1">
      <alignment horizontal="left"/>
    </xf>
    <xf numFmtId="3" fontId="10" fillId="0" borderId="0" xfId="3" applyNumberFormat="1" applyFont="1" applyFill="1" applyAlignment="1">
      <alignment horizontal="left" vertical="center"/>
    </xf>
    <xf numFmtId="0" fontId="11" fillId="0" borderId="1" xfId="3" applyFill="1" applyBorder="1"/>
    <xf numFmtId="0" fontId="1" fillId="0" borderId="1" xfId="3" applyFont="1" applyFill="1" applyBorder="1"/>
    <xf numFmtId="0" fontId="8" fillId="0" borderId="1" xfId="3" applyFont="1" applyFill="1" applyBorder="1"/>
    <xf numFmtId="164" fontId="11" fillId="0" borderId="0" xfId="3" applyNumberFormat="1" applyFill="1" applyAlignment="1">
      <alignment horizontal="center" vertical="center"/>
    </xf>
    <xf numFmtId="164" fontId="7" fillId="0" borderId="1" xfId="3" applyNumberFormat="1" applyFont="1" applyFill="1" applyBorder="1" applyAlignment="1">
      <alignment horizontal="center" vertical="center" wrapText="1"/>
    </xf>
    <xf numFmtId="4" fontId="7" fillId="0" borderId="1" xfId="4" applyNumberFormat="1" applyFont="1" applyFill="1" applyBorder="1" applyAlignment="1">
      <alignment horizontal="center" vertical="center"/>
    </xf>
    <xf numFmtId="164" fontId="10" fillId="0" borderId="0" xfId="3" applyNumberFormat="1" applyFont="1" applyFill="1" applyBorder="1" applyAlignment="1">
      <alignment horizontal="center" vertical="center"/>
    </xf>
    <xf numFmtId="164" fontId="10" fillId="0" borderId="0" xfId="3" applyNumberFormat="1" applyFont="1" applyFill="1" applyAlignment="1">
      <alignment horizontal="center" vertical="center"/>
    </xf>
    <xf numFmtId="3" fontId="7" fillId="0" borderId="1" xfId="3" applyNumberFormat="1" applyFont="1" applyFill="1" applyBorder="1" applyAlignment="1">
      <alignment horizontal="center" vertical="center" wrapText="1"/>
    </xf>
    <xf numFmtId="3" fontId="7" fillId="0" borderId="1" xfId="3" applyNumberFormat="1" applyFont="1" applyFill="1" applyBorder="1" applyAlignment="1">
      <alignment horizontal="center" vertical="center" wrapText="1"/>
    </xf>
    <xf numFmtId="0" fontId="8" fillId="2" borderId="1" xfId="3" applyFont="1" applyFill="1" applyBorder="1"/>
    <xf numFmtId="3" fontId="9" fillId="2" borderId="1" xfId="4" applyNumberFormat="1" applyFont="1" applyFill="1" applyBorder="1" applyAlignment="1">
      <alignment horizontal="center" vertical="center"/>
    </xf>
    <xf numFmtId="4" fontId="9" fillId="2" borderId="1" xfId="4" applyNumberFormat="1" applyFont="1" applyFill="1" applyBorder="1" applyAlignment="1">
      <alignment horizontal="center" vertical="center"/>
    </xf>
    <xf numFmtId="3" fontId="7" fillId="0" borderId="1" xfId="3" applyNumberFormat="1" applyFont="1" applyFill="1" applyBorder="1" applyAlignment="1">
      <alignment horizontal="center" vertical="center" wrapText="1"/>
    </xf>
    <xf numFmtId="3" fontId="7" fillId="0" borderId="1" xfId="3" applyNumberFormat="1" applyFont="1" applyFill="1" applyBorder="1" applyAlignment="1">
      <alignment horizontal="center" vertical="center" wrapText="1"/>
    </xf>
    <xf numFmtId="3" fontId="7" fillId="0" borderId="1" xfId="3" applyNumberFormat="1" applyFont="1" applyFill="1" applyBorder="1" applyAlignment="1">
      <alignment horizontal="center" vertical="center" wrapText="1"/>
    </xf>
    <xf numFmtId="0" fontId="12" fillId="0" borderId="0" xfId="3" applyFont="1"/>
    <xf numFmtId="0" fontId="12" fillId="0" borderId="0" xfId="3" applyFont="1" applyFill="1"/>
    <xf numFmtId="3" fontId="12" fillId="0" borderId="0" xfId="3" applyNumberFormat="1" applyFont="1" applyFill="1" applyAlignment="1">
      <alignment horizontal="center" vertical="center"/>
    </xf>
    <xf numFmtId="164" fontId="12" fillId="0" borderId="0" xfId="3" applyNumberFormat="1" applyFont="1" applyFill="1" applyAlignment="1">
      <alignment horizontal="center" vertical="center"/>
    </xf>
    <xf numFmtId="0" fontId="12" fillId="0" borderId="1" xfId="3" applyFont="1" applyFill="1" applyBorder="1"/>
    <xf numFmtId="0" fontId="13" fillId="0" borderId="1" xfId="3" applyFont="1" applyFill="1" applyBorder="1"/>
    <xf numFmtId="0" fontId="9" fillId="2" borderId="1" xfId="3" applyFont="1" applyFill="1" applyBorder="1"/>
    <xf numFmtId="0" fontId="9" fillId="0" borderId="1" xfId="3" applyFont="1" applyFill="1" applyBorder="1"/>
    <xf numFmtId="0" fontId="12" fillId="0" borderId="0" xfId="3" applyFont="1" applyFill="1" applyBorder="1"/>
    <xf numFmtId="0" fontId="12" fillId="0" borderId="0" xfId="3" applyFont="1" applyFill="1" applyAlignment="1">
      <alignment horizontal="left"/>
    </xf>
    <xf numFmtId="3" fontId="7" fillId="0" borderId="1" xfId="3" applyNumberFormat="1" applyFont="1" applyFill="1" applyBorder="1" applyAlignment="1">
      <alignment horizontal="center" vertical="center" wrapText="1"/>
    </xf>
    <xf numFmtId="3" fontId="7" fillId="0" borderId="1" xfId="3" applyNumberFormat="1" applyFont="1" applyFill="1" applyBorder="1" applyAlignment="1">
      <alignment horizontal="center" vertical="center" wrapText="1"/>
    </xf>
    <xf numFmtId="3" fontId="7" fillId="0" borderId="1" xfId="3" applyNumberFormat="1" applyFont="1" applyFill="1" applyBorder="1" applyAlignment="1">
      <alignment horizontal="center" vertical="center" wrapText="1"/>
    </xf>
    <xf numFmtId="3" fontId="7" fillId="0" borderId="1" xfId="3" applyNumberFormat="1" applyFont="1" applyFill="1" applyBorder="1" applyAlignment="1">
      <alignment horizontal="center" vertical="center" wrapText="1"/>
    </xf>
    <xf numFmtId="3" fontId="7" fillId="0" borderId="1" xfId="3" applyNumberFormat="1" applyFont="1" applyFill="1" applyBorder="1" applyAlignment="1">
      <alignment horizontal="center" vertical="center" wrapText="1"/>
    </xf>
    <xf numFmtId="3" fontId="7" fillId="0" borderId="1" xfId="3" applyNumberFormat="1" applyFont="1" applyFill="1" applyBorder="1" applyAlignment="1">
      <alignment horizontal="center" vertical="center" wrapText="1"/>
    </xf>
    <xf numFmtId="3" fontId="9" fillId="0" borderId="1" xfId="4" applyNumberFormat="1" applyFont="1" applyFill="1" applyBorder="1" applyAlignment="1">
      <alignment horizontal="center" vertical="center"/>
    </xf>
    <xf numFmtId="4" fontId="9" fillId="0" borderId="1" xfId="4" applyNumberFormat="1" applyFont="1" applyFill="1" applyBorder="1" applyAlignment="1">
      <alignment horizontal="center" vertical="center"/>
    </xf>
    <xf numFmtId="3" fontId="7" fillId="0" borderId="1" xfId="3" applyNumberFormat="1" applyFont="1" applyFill="1" applyBorder="1" applyAlignment="1">
      <alignment horizontal="center" vertical="center" wrapText="1"/>
    </xf>
    <xf numFmtId="0" fontId="14" fillId="0" borderId="0" xfId="7"/>
    <xf numFmtId="0" fontId="12" fillId="0" borderId="0" xfId="7" applyFont="1" applyFill="1"/>
    <xf numFmtId="3" fontId="12" fillId="0" borderId="0" xfId="7" applyNumberFormat="1" applyFont="1" applyFill="1" applyAlignment="1">
      <alignment horizontal="center" vertical="center"/>
    </xf>
    <xf numFmtId="164" fontId="12" fillId="0" borderId="0" xfId="7" applyNumberFormat="1" applyFont="1" applyFill="1" applyAlignment="1">
      <alignment horizontal="center" vertical="center"/>
    </xf>
    <xf numFmtId="0" fontId="12" fillId="0" borderId="1" xfId="7" applyFont="1" applyFill="1" applyBorder="1"/>
    <xf numFmtId="0" fontId="15" fillId="0" borderId="1" xfId="7" applyFont="1" applyFill="1" applyBorder="1"/>
    <xf numFmtId="3" fontId="7" fillId="0" borderId="1" xfId="7" applyNumberFormat="1" applyFont="1" applyFill="1" applyBorder="1" applyAlignment="1">
      <alignment horizontal="center" vertical="center" wrapText="1"/>
    </xf>
    <xf numFmtId="164" fontId="7" fillId="0" borderId="1" xfId="7" applyNumberFormat="1" applyFont="1" applyFill="1" applyBorder="1" applyAlignment="1">
      <alignment horizontal="center" vertical="center" wrapText="1"/>
    </xf>
    <xf numFmtId="0" fontId="16" fillId="0" borderId="1" xfId="7" applyFont="1" applyFill="1" applyBorder="1"/>
    <xf numFmtId="3" fontId="9" fillId="0" borderId="1" xfId="8" applyNumberFormat="1" applyFont="1" applyFill="1" applyBorder="1" applyAlignment="1">
      <alignment horizontal="center" vertical="center"/>
    </xf>
    <xf numFmtId="4" fontId="9" fillId="0" borderId="1" xfId="8" applyNumberFormat="1" applyFont="1" applyFill="1" applyBorder="1" applyAlignment="1">
      <alignment horizontal="center" vertical="center"/>
    </xf>
    <xf numFmtId="3" fontId="7" fillId="0" borderId="1" xfId="8" applyNumberFormat="1" applyFont="1" applyFill="1" applyBorder="1" applyAlignment="1">
      <alignment horizontal="center" vertical="center"/>
    </xf>
    <xf numFmtId="4" fontId="7" fillId="0" borderId="1" xfId="8" applyNumberFormat="1" applyFont="1" applyFill="1" applyBorder="1" applyAlignment="1">
      <alignment horizontal="center" vertical="center"/>
    </xf>
    <xf numFmtId="0" fontId="12" fillId="0" borderId="0" xfId="7" applyFont="1" applyFill="1" applyBorder="1"/>
    <xf numFmtId="3" fontId="10" fillId="0" borderId="0" xfId="7" applyNumberFormat="1" applyFont="1" applyFill="1" applyBorder="1" applyAlignment="1">
      <alignment horizontal="center" vertical="center"/>
    </xf>
    <xf numFmtId="164" fontId="10" fillId="0" borderId="0" xfId="7" applyNumberFormat="1" applyFont="1" applyFill="1" applyBorder="1" applyAlignment="1">
      <alignment horizontal="center" vertical="center"/>
    </xf>
    <xf numFmtId="3" fontId="10" fillId="0" borderId="0" xfId="7" applyNumberFormat="1" applyFont="1" applyFill="1" applyAlignment="1">
      <alignment horizontal="center" vertical="center"/>
    </xf>
    <xf numFmtId="164" fontId="10" fillId="0" borderId="0" xfId="7" applyNumberFormat="1" applyFont="1" applyFill="1" applyAlignment="1">
      <alignment horizontal="center" vertical="center"/>
    </xf>
    <xf numFmtId="0" fontId="12" fillId="0" borderId="0" xfId="7" applyFont="1" applyFill="1" applyAlignment="1">
      <alignment horizontal="left"/>
    </xf>
    <xf numFmtId="3" fontId="10" fillId="0" borderId="0" xfId="7" applyNumberFormat="1" applyFont="1" applyFill="1" applyAlignment="1">
      <alignment horizontal="left" vertical="center"/>
    </xf>
    <xf numFmtId="3" fontId="7" fillId="0" borderId="1" xfId="3" applyNumberFormat="1" applyFont="1" applyFill="1" applyBorder="1" applyAlignment="1">
      <alignment horizontal="center" vertical="center" wrapText="1"/>
    </xf>
    <xf numFmtId="0" fontId="11" fillId="0" borderId="0" xfId="3" applyFill="1" applyAlignment="1">
      <alignment horizontal="center" wrapText="1"/>
    </xf>
    <xf numFmtId="0" fontId="7" fillId="0" borderId="1" xfId="3" applyFont="1" applyFill="1" applyBorder="1" applyAlignment="1">
      <alignment horizontal="center" vertical="center" wrapText="1"/>
    </xf>
    <xf numFmtId="3" fontId="7" fillId="0" borderId="1" xfId="3" applyNumberFormat="1" applyFont="1" applyFill="1" applyBorder="1" applyAlignment="1">
      <alignment horizontal="center" vertical="center" wrapText="1"/>
    </xf>
    <xf numFmtId="0" fontId="12" fillId="0" borderId="0" xfId="3" applyFont="1" applyFill="1" applyAlignment="1">
      <alignment horizontal="center" wrapText="1"/>
    </xf>
    <xf numFmtId="0" fontId="12" fillId="0" borderId="0" xfId="7" applyFont="1" applyFill="1" applyAlignment="1">
      <alignment horizontal="center" wrapText="1"/>
    </xf>
    <xf numFmtId="0" fontId="7" fillId="0" borderId="1" xfId="7" applyFont="1" applyFill="1" applyBorder="1" applyAlignment="1">
      <alignment horizontal="center" vertical="center" wrapText="1"/>
    </xf>
    <xf numFmtId="3" fontId="7" fillId="0" borderId="10" xfId="7" applyNumberFormat="1" applyFont="1" applyFill="1" applyBorder="1" applyAlignment="1">
      <alignment horizontal="center" vertical="center" wrapText="1"/>
    </xf>
    <xf numFmtId="3" fontId="7" fillId="0" borderId="11" xfId="7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</cellXfs>
  <cellStyles count="9">
    <cellStyle name="Обычный" xfId="0" builtinId="0"/>
    <cellStyle name="Обычный 2" xfId="1"/>
    <cellStyle name="Обычный 3" xfId="3"/>
    <cellStyle name="Обычный 3 2" xfId="5"/>
    <cellStyle name="Обычный 4" xfId="7"/>
    <cellStyle name="Финансовый 2" xfId="2"/>
    <cellStyle name="Финансовый 3" xfId="4"/>
    <cellStyle name="Финансовый 3 2" xfId="6"/>
    <cellStyle name="Финансов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ecus\&#1054;&#1058;&#1044;&#1045;&#1051;&#1067;\&#1047;&#1072;&#1084;&#1077;&#1089;&#1090;&#1080;&#1090;&#1077;&#1083;&#1100;%20&#1043;&#1044;%20&#1087;&#1086;%20&#1090;&#1088;&#1072;&#1085;&#1089;&#1087;&#1086;&#1088;&#1090;&#1091;\&#1059;&#1087;&#1088;&#1072;&#1074;&#1083;&#1077;&#1085;&#1080;&#1077;%20&#1087;&#1086;%20&#1090;&#1077;&#1093;&#1085;&#1086;&#1083;&#1086;&#1075;&#1080;&#1095;&#1077;&#1089;&#1082;&#1080;&#1084;%20&#1087;&#1088;&#1080;&#1089;&#1086;&#1077;&#1076;&#1080;&#1085;&#1077;&#1085;&#1080;&#1103;&#1084;\&#1054;&#1090;&#1076;&#1077;&#1083;%20&#1076;&#1086;&#1075;&#1086;&#1074;&#1086;&#1088;&#1086;&#1074;%20&#1080;%20&#1090;&#1077;&#1093;&#1085;&#1080;&#1095;&#1077;&#1089;&#1082;&#1080;&#1093;%20&#1091;&#1089;&#1083;&#1086;&#1074;&#1080;&#1081;\&#1054;&#1058;&#1063;&#1045;&#1058;&#1067;\2016\&#1076;&#1077;&#1082;&#1072;&#1073;&#1088;&#1100;\&#1086;&#1090;&#1095;&#1077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5;&#1078;&#1077;&#1084;&#1077;&#1089;&#1103;&#1095;&#1085;&#1099;&#1077;%20&#1086;&#1090;&#1095;&#1077;&#1090;&#1099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и1С"/>
      <sheetName val="Договоры1С"/>
      <sheetName val="Аннулированные1С"/>
      <sheetName val="Акты1С"/>
      <sheetName val="отчет на сайт"/>
    </sheetNames>
    <sheetDataSet>
      <sheetData sheetId="0">
        <row r="4">
          <cell r="B4">
            <v>70</v>
          </cell>
          <cell r="C4">
            <v>753.32</v>
          </cell>
          <cell r="J4">
            <v>38</v>
          </cell>
          <cell r="K4">
            <v>492</v>
          </cell>
        </row>
        <row r="5">
          <cell r="B5">
            <v>7</v>
          </cell>
          <cell r="C5">
            <v>286</v>
          </cell>
          <cell r="D5">
            <v>2</v>
          </cell>
          <cell r="E5">
            <v>61</v>
          </cell>
          <cell r="J5">
            <v>5</v>
          </cell>
          <cell r="K5">
            <v>145</v>
          </cell>
          <cell r="L5">
            <v>3</v>
          </cell>
          <cell r="M5">
            <v>138</v>
          </cell>
        </row>
        <row r="6">
          <cell r="B6">
            <v>2</v>
          </cell>
          <cell r="C6">
            <v>150</v>
          </cell>
          <cell r="L6">
            <v>1</v>
          </cell>
          <cell r="M6">
            <v>250</v>
          </cell>
        </row>
        <row r="7">
          <cell r="D7">
            <v>1</v>
          </cell>
          <cell r="E7">
            <v>300</v>
          </cell>
        </row>
        <row r="12">
          <cell r="B12">
            <v>1</v>
          </cell>
          <cell r="C12">
            <v>30</v>
          </cell>
        </row>
        <row r="17">
          <cell r="B17">
            <v>4</v>
          </cell>
          <cell r="C17">
            <v>39</v>
          </cell>
        </row>
        <row r="18">
          <cell r="B18">
            <v>3</v>
          </cell>
          <cell r="C18">
            <v>26</v>
          </cell>
        </row>
        <row r="30">
          <cell r="B30">
            <v>14</v>
          </cell>
          <cell r="C30">
            <v>174</v>
          </cell>
          <cell r="J30">
            <v>10</v>
          </cell>
          <cell r="K30">
            <v>121</v>
          </cell>
        </row>
        <row r="31">
          <cell r="B31">
            <v>3</v>
          </cell>
          <cell r="C31">
            <v>87</v>
          </cell>
          <cell r="J31">
            <v>1</v>
          </cell>
          <cell r="K31">
            <v>38</v>
          </cell>
        </row>
        <row r="32">
          <cell r="D32">
            <v>1</v>
          </cell>
          <cell r="E32">
            <v>187</v>
          </cell>
        </row>
        <row r="33">
          <cell r="D33">
            <v>1</v>
          </cell>
          <cell r="E33">
            <v>1360</v>
          </cell>
        </row>
        <row r="43">
          <cell r="B43">
            <v>10</v>
          </cell>
          <cell r="C43">
            <v>60</v>
          </cell>
          <cell r="J43">
            <v>16</v>
          </cell>
          <cell r="K43">
            <v>133</v>
          </cell>
        </row>
        <row r="44">
          <cell r="B44">
            <v>5</v>
          </cell>
          <cell r="C44">
            <v>111</v>
          </cell>
          <cell r="D44">
            <v>1</v>
          </cell>
          <cell r="E44">
            <v>150</v>
          </cell>
          <cell r="J44">
            <v>7</v>
          </cell>
          <cell r="K44">
            <v>138</v>
          </cell>
          <cell r="L44">
            <v>1</v>
          </cell>
          <cell r="M44">
            <v>50</v>
          </cell>
        </row>
        <row r="45">
          <cell r="L45">
            <v>1</v>
          </cell>
          <cell r="M45">
            <v>400</v>
          </cell>
        </row>
        <row r="56">
          <cell r="B56">
            <v>39</v>
          </cell>
          <cell r="C56">
            <v>431</v>
          </cell>
          <cell r="J56">
            <v>24</v>
          </cell>
          <cell r="K56">
            <v>301</v>
          </cell>
          <cell r="L56">
            <v>1</v>
          </cell>
          <cell r="M56">
            <v>15</v>
          </cell>
        </row>
        <row r="57">
          <cell r="B57">
            <v>13</v>
          </cell>
          <cell r="C57">
            <v>236.15</v>
          </cell>
          <cell r="J57">
            <v>5</v>
          </cell>
          <cell r="K57">
            <v>104</v>
          </cell>
        </row>
        <row r="58">
          <cell r="D58">
            <v>1</v>
          </cell>
          <cell r="E58">
            <v>656</v>
          </cell>
        </row>
      </sheetData>
      <sheetData sheetId="1">
        <row r="4">
          <cell r="B4">
            <v>62</v>
          </cell>
          <cell r="C4">
            <v>664.08600000000001</v>
          </cell>
          <cell r="D4">
            <v>1</v>
          </cell>
          <cell r="E4">
            <v>15</v>
          </cell>
          <cell r="H4">
            <v>51</v>
          </cell>
          <cell r="I4">
            <v>683</v>
          </cell>
        </row>
        <row r="5">
          <cell r="B5">
            <v>9</v>
          </cell>
          <cell r="C5">
            <v>251</v>
          </cell>
          <cell r="D5">
            <v>1</v>
          </cell>
          <cell r="E5">
            <v>41</v>
          </cell>
          <cell r="H5">
            <v>13</v>
          </cell>
          <cell r="I5">
            <v>557</v>
          </cell>
          <cell r="J5">
            <v>1</v>
          </cell>
          <cell r="K5">
            <v>45</v>
          </cell>
        </row>
        <row r="6">
          <cell r="J6">
            <v>2</v>
          </cell>
          <cell r="K6">
            <v>1070</v>
          </cell>
        </row>
        <row r="7">
          <cell r="D7">
            <v>1</v>
          </cell>
          <cell r="E7">
            <v>20</v>
          </cell>
        </row>
        <row r="12">
          <cell r="B12">
            <v>1</v>
          </cell>
          <cell r="C12">
            <v>30</v>
          </cell>
          <cell r="H12">
            <v>1</v>
          </cell>
          <cell r="I12">
            <v>30</v>
          </cell>
        </row>
        <row r="17">
          <cell r="B17">
            <v>5</v>
          </cell>
          <cell r="C17">
            <v>54</v>
          </cell>
        </row>
        <row r="18">
          <cell r="B18">
            <v>3</v>
          </cell>
          <cell r="C18">
            <v>26</v>
          </cell>
        </row>
        <row r="30">
          <cell r="B30">
            <v>24</v>
          </cell>
          <cell r="C30">
            <v>286.70999999999998</v>
          </cell>
          <cell r="H30">
            <v>15</v>
          </cell>
          <cell r="I30">
            <v>191</v>
          </cell>
        </row>
        <row r="31">
          <cell r="B31">
            <v>1</v>
          </cell>
          <cell r="C31">
            <v>25</v>
          </cell>
          <cell r="H31">
            <v>1</v>
          </cell>
          <cell r="I31">
            <v>25</v>
          </cell>
        </row>
        <row r="32">
          <cell r="D32">
            <v>2</v>
          </cell>
          <cell r="E32">
            <v>465.7</v>
          </cell>
          <cell r="J32">
            <v>1</v>
          </cell>
          <cell r="K32">
            <v>400</v>
          </cell>
        </row>
        <row r="43">
          <cell r="B43">
            <v>20</v>
          </cell>
          <cell r="C43">
            <v>148</v>
          </cell>
          <cell r="H43">
            <v>28</v>
          </cell>
          <cell r="I43">
            <v>312</v>
          </cell>
        </row>
        <row r="44">
          <cell r="B44">
            <v>4</v>
          </cell>
          <cell r="C44">
            <v>84</v>
          </cell>
          <cell r="D44">
            <v>1</v>
          </cell>
          <cell r="E44">
            <v>135</v>
          </cell>
          <cell r="H44">
            <v>3</v>
          </cell>
          <cell r="I44">
            <v>36</v>
          </cell>
          <cell r="J44">
            <v>1</v>
          </cell>
          <cell r="K44">
            <v>100</v>
          </cell>
        </row>
        <row r="45">
          <cell r="D45">
            <v>2</v>
          </cell>
          <cell r="E45">
            <v>705.3</v>
          </cell>
        </row>
        <row r="56">
          <cell r="B56">
            <v>38</v>
          </cell>
          <cell r="C56">
            <v>458</v>
          </cell>
          <cell r="H56">
            <v>37</v>
          </cell>
          <cell r="I56">
            <v>418</v>
          </cell>
          <cell r="J56">
            <v>3</v>
          </cell>
          <cell r="K56">
            <v>45</v>
          </cell>
        </row>
        <row r="57">
          <cell r="B57">
            <v>3</v>
          </cell>
          <cell r="C57">
            <v>95</v>
          </cell>
          <cell r="H57">
            <v>5</v>
          </cell>
          <cell r="I57">
            <v>106</v>
          </cell>
        </row>
        <row r="59">
          <cell r="J59">
            <v>2</v>
          </cell>
          <cell r="K59">
            <v>370</v>
          </cell>
        </row>
      </sheetData>
      <sheetData sheetId="2">
        <row r="3">
          <cell r="B3">
            <v>8</v>
          </cell>
          <cell r="G3">
            <v>12</v>
          </cell>
        </row>
        <row r="4">
          <cell r="B4">
            <v>1</v>
          </cell>
        </row>
        <row r="5">
          <cell r="H5">
            <v>2</v>
          </cell>
        </row>
        <row r="25">
          <cell r="B25">
            <v>1</v>
          </cell>
          <cell r="G25">
            <v>2</v>
          </cell>
        </row>
        <row r="36">
          <cell r="B36">
            <v>2</v>
          </cell>
          <cell r="G36">
            <v>2</v>
          </cell>
        </row>
        <row r="37">
          <cell r="G37">
            <v>4</v>
          </cell>
        </row>
        <row r="39">
          <cell r="C39">
            <v>2</v>
          </cell>
        </row>
        <row r="47">
          <cell r="G47">
            <v>3</v>
          </cell>
        </row>
        <row r="48">
          <cell r="G48">
            <v>3</v>
          </cell>
        </row>
      </sheetData>
      <sheetData sheetId="3">
        <row r="4">
          <cell r="B4">
            <v>96</v>
          </cell>
          <cell r="C4">
            <v>991.96</v>
          </cell>
          <cell r="H4">
            <v>52</v>
          </cell>
          <cell r="I4">
            <v>713.5</v>
          </cell>
        </row>
        <row r="5">
          <cell r="B5">
            <v>17</v>
          </cell>
          <cell r="C5">
            <v>715.44</v>
          </cell>
          <cell r="D5">
            <v>1</v>
          </cell>
          <cell r="E5">
            <v>150</v>
          </cell>
          <cell r="H5">
            <v>8</v>
          </cell>
          <cell r="I5">
            <v>212</v>
          </cell>
          <cell r="J5">
            <v>3</v>
          </cell>
          <cell r="K5">
            <v>311</v>
          </cell>
        </row>
        <row r="6">
          <cell r="B6">
            <v>4</v>
          </cell>
          <cell r="C6">
            <v>755</v>
          </cell>
          <cell r="D6">
            <v>2</v>
          </cell>
          <cell r="E6">
            <v>300</v>
          </cell>
        </row>
        <row r="12">
          <cell r="H12">
            <v>1</v>
          </cell>
          <cell r="I12">
            <v>30</v>
          </cell>
        </row>
        <row r="17">
          <cell r="B17">
            <v>8</v>
          </cell>
          <cell r="C17">
            <v>89</v>
          </cell>
        </row>
        <row r="30">
          <cell r="B30">
            <v>27</v>
          </cell>
          <cell r="C30">
            <v>293.27999999999997</v>
          </cell>
          <cell r="H30">
            <v>28</v>
          </cell>
          <cell r="I30">
            <v>338.5</v>
          </cell>
        </row>
        <row r="31">
          <cell r="B31">
            <v>1</v>
          </cell>
          <cell r="C31">
            <v>10</v>
          </cell>
          <cell r="H31">
            <v>3</v>
          </cell>
          <cell r="I31">
            <v>234</v>
          </cell>
        </row>
        <row r="32">
          <cell r="B32">
            <v>1</v>
          </cell>
          <cell r="C32">
            <v>200</v>
          </cell>
          <cell r="D32">
            <v>1</v>
          </cell>
          <cell r="E32">
            <v>160</v>
          </cell>
        </row>
        <row r="43">
          <cell r="B43">
            <v>14</v>
          </cell>
          <cell r="C43">
            <v>113.94</v>
          </cell>
          <cell r="H43">
            <v>28</v>
          </cell>
          <cell r="I43">
            <v>308</v>
          </cell>
        </row>
        <row r="44">
          <cell r="B44">
            <v>2</v>
          </cell>
          <cell r="C44">
            <v>42</v>
          </cell>
          <cell r="H44">
            <v>11</v>
          </cell>
          <cell r="I44">
            <v>332.85</v>
          </cell>
          <cell r="J44">
            <v>1</v>
          </cell>
          <cell r="K44">
            <v>50</v>
          </cell>
        </row>
        <row r="45">
          <cell r="D45">
            <v>1</v>
          </cell>
          <cell r="E45">
            <v>250</v>
          </cell>
          <cell r="J45">
            <v>2</v>
          </cell>
          <cell r="K45">
            <v>914</v>
          </cell>
        </row>
        <row r="50">
          <cell r="H50">
            <v>2</v>
          </cell>
          <cell r="I50">
            <v>23</v>
          </cell>
        </row>
        <row r="56">
          <cell r="B56">
            <v>48</v>
          </cell>
          <cell r="C56">
            <v>553</v>
          </cell>
          <cell r="H56">
            <v>43</v>
          </cell>
          <cell r="I56">
            <v>369</v>
          </cell>
        </row>
        <row r="57">
          <cell r="B57">
            <v>3</v>
          </cell>
          <cell r="C57">
            <v>90</v>
          </cell>
          <cell r="D57">
            <v>1</v>
          </cell>
          <cell r="E57">
            <v>100</v>
          </cell>
          <cell r="H57">
            <v>6</v>
          </cell>
          <cell r="I57">
            <v>135</v>
          </cell>
          <cell r="J57">
            <v>1</v>
          </cell>
          <cell r="K57">
            <v>107.1</v>
          </cell>
        </row>
        <row r="58">
          <cell r="D58">
            <v>1</v>
          </cell>
          <cell r="E58">
            <v>40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ы"/>
      <sheetName val="Информация на сайт"/>
      <sheetName val="свод ежемесячный"/>
    </sheetNames>
    <sheetDataSet>
      <sheetData sheetId="0"/>
      <sheetData sheetId="1">
        <row r="335">
          <cell r="A335" t="str">
            <v>4 квартал</v>
          </cell>
          <cell r="B335">
            <v>1367</v>
          </cell>
          <cell r="C335">
            <v>33091.22</v>
          </cell>
          <cell r="D335">
            <v>1320</v>
          </cell>
          <cell r="E335">
            <v>25634.29</v>
          </cell>
          <cell r="F335">
            <v>75</v>
          </cell>
          <cell r="G335">
            <v>1286</v>
          </cell>
          <cell r="H335">
            <v>25022.646000000001</v>
          </cell>
        </row>
        <row r="336">
          <cell r="B336">
            <v>346</v>
          </cell>
          <cell r="C336">
            <v>7235.67</v>
          </cell>
          <cell r="D336">
            <v>280</v>
          </cell>
          <cell r="E336">
            <v>7696.82</v>
          </cell>
          <cell r="F336">
            <v>22</v>
          </cell>
          <cell r="G336">
            <v>328</v>
          </cell>
          <cell r="H336">
            <v>5291.9459999999999</v>
          </cell>
        </row>
        <row r="337">
          <cell r="B337">
            <v>278</v>
          </cell>
          <cell r="C337">
            <v>6576.62</v>
          </cell>
          <cell r="D337">
            <v>199</v>
          </cell>
          <cell r="E337">
            <v>4198.5</v>
          </cell>
          <cell r="F337">
            <v>14</v>
          </cell>
          <cell r="G337">
            <v>168</v>
          </cell>
          <cell r="H337">
            <v>5379.4</v>
          </cell>
        </row>
        <row r="338">
          <cell r="B338">
            <v>22</v>
          </cell>
          <cell r="C338">
            <v>266</v>
          </cell>
          <cell r="D338">
            <v>35</v>
          </cell>
          <cell r="E338">
            <v>325</v>
          </cell>
          <cell r="F338">
            <v>0</v>
          </cell>
          <cell r="G338">
            <v>24</v>
          </cell>
          <cell r="H338">
            <v>276</v>
          </cell>
        </row>
        <row r="339">
          <cell r="B339">
            <v>0</v>
          </cell>
          <cell r="C339">
            <v>0</v>
          </cell>
          <cell r="D339">
            <v>3</v>
          </cell>
          <cell r="E339">
            <v>33.5</v>
          </cell>
          <cell r="F339">
            <v>0</v>
          </cell>
          <cell r="G339">
            <v>0</v>
          </cell>
          <cell r="H339">
            <v>0</v>
          </cell>
        </row>
        <row r="340">
          <cell r="B340">
            <v>127</v>
          </cell>
          <cell r="C340">
            <v>7440.52</v>
          </cell>
          <cell r="D340">
            <v>150</v>
          </cell>
          <cell r="E340">
            <v>2989.1400000000003</v>
          </cell>
          <cell r="F340">
            <v>4</v>
          </cell>
          <cell r="G340">
            <v>138</v>
          </cell>
          <cell r="H340">
            <v>2965.94</v>
          </cell>
        </row>
        <row r="341">
          <cell r="B341">
            <v>61</v>
          </cell>
          <cell r="C341">
            <v>1883</v>
          </cell>
          <cell r="D341">
            <v>91</v>
          </cell>
          <cell r="E341">
            <v>1613.12</v>
          </cell>
          <cell r="F341">
            <v>5</v>
          </cell>
          <cell r="G341">
            <v>66</v>
          </cell>
          <cell r="H341">
            <v>1206.6199999999999</v>
          </cell>
        </row>
        <row r="342">
          <cell r="B342">
            <v>72</v>
          </cell>
          <cell r="C342">
            <v>2189.6</v>
          </cell>
          <cell r="D342">
            <v>57</v>
          </cell>
          <cell r="E342">
            <v>762.44</v>
          </cell>
          <cell r="F342">
            <v>8</v>
          </cell>
          <cell r="G342">
            <v>69</v>
          </cell>
          <cell r="H342">
            <v>2294.41</v>
          </cell>
        </row>
        <row r="343">
          <cell r="B343">
            <v>117</v>
          </cell>
          <cell r="C343">
            <v>2556.0600000000004</v>
          </cell>
          <cell r="D343">
            <v>132</v>
          </cell>
          <cell r="E343">
            <v>3464.35</v>
          </cell>
          <cell r="F343">
            <v>6</v>
          </cell>
          <cell r="G343">
            <v>110</v>
          </cell>
          <cell r="H343">
            <v>2118.06</v>
          </cell>
        </row>
        <row r="344">
          <cell r="B344">
            <v>165</v>
          </cell>
          <cell r="C344">
            <v>2370.15</v>
          </cell>
          <cell r="D344">
            <v>217</v>
          </cell>
          <cell r="E344">
            <v>2584.12</v>
          </cell>
          <cell r="F344">
            <v>6</v>
          </cell>
          <cell r="G344">
            <v>195</v>
          </cell>
          <cell r="H344">
            <v>2756.37</v>
          </cell>
        </row>
        <row r="345">
          <cell r="B345">
            <v>179</v>
          </cell>
          <cell r="C345">
            <v>2573.6</v>
          </cell>
          <cell r="D345">
            <v>156</v>
          </cell>
          <cell r="E345">
            <v>1967.3000000000002</v>
          </cell>
          <cell r="F345">
            <v>10</v>
          </cell>
          <cell r="G345">
            <v>188</v>
          </cell>
          <cell r="H345">
            <v>2733.8999999999996</v>
          </cell>
        </row>
        <row r="350">
          <cell r="B350">
            <v>5135</v>
          </cell>
          <cell r="C350">
            <v>151507.565</v>
          </cell>
          <cell r="D350">
            <v>3866</v>
          </cell>
          <cell r="E350">
            <v>72510.024999999994</v>
          </cell>
          <cell r="F350">
            <v>328</v>
          </cell>
          <cell r="G350">
            <v>4514</v>
          </cell>
          <cell r="H350">
            <v>84696.366000000009</v>
          </cell>
        </row>
        <row r="351">
          <cell r="B351">
            <v>1459</v>
          </cell>
          <cell r="C351">
            <v>31621.909999999996</v>
          </cell>
          <cell r="D351">
            <v>940</v>
          </cell>
          <cell r="E351">
            <v>19677.105</v>
          </cell>
          <cell r="F351">
            <v>122</v>
          </cell>
          <cell r="G351">
            <v>1276</v>
          </cell>
          <cell r="H351">
            <v>24967.036</v>
          </cell>
        </row>
        <row r="352">
          <cell r="B352">
            <v>929</v>
          </cell>
          <cell r="C352">
            <v>67638.154999999999</v>
          </cell>
          <cell r="D352">
            <v>614</v>
          </cell>
          <cell r="E352">
            <v>12621.9</v>
          </cell>
          <cell r="F352">
            <v>27</v>
          </cell>
          <cell r="G352">
            <v>721</v>
          </cell>
          <cell r="H352">
            <v>18478.900000000001</v>
          </cell>
        </row>
        <row r="353">
          <cell r="B353">
            <v>81</v>
          </cell>
          <cell r="C353">
            <v>917</v>
          </cell>
          <cell r="D353">
            <v>103</v>
          </cell>
          <cell r="E353">
            <v>2192</v>
          </cell>
          <cell r="F353">
            <v>5</v>
          </cell>
          <cell r="G353">
            <v>80</v>
          </cell>
          <cell r="H353">
            <v>910</v>
          </cell>
        </row>
        <row r="354">
          <cell r="B354">
            <v>15</v>
          </cell>
          <cell r="C354">
            <v>93.3</v>
          </cell>
          <cell r="D354">
            <v>6</v>
          </cell>
          <cell r="E354">
            <v>56.5</v>
          </cell>
          <cell r="F354">
            <v>0</v>
          </cell>
          <cell r="G354">
            <v>18</v>
          </cell>
          <cell r="H354">
            <v>84.8</v>
          </cell>
        </row>
        <row r="355">
          <cell r="B355">
            <v>448</v>
          </cell>
          <cell r="C355">
            <v>12866.93</v>
          </cell>
          <cell r="D355">
            <v>393</v>
          </cell>
          <cell r="E355">
            <v>6934.74</v>
          </cell>
          <cell r="F355">
            <v>6</v>
          </cell>
          <cell r="G355">
            <v>419</v>
          </cell>
          <cell r="H355">
            <v>7325.15</v>
          </cell>
        </row>
        <row r="356">
          <cell r="B356">
            <v>334</v>
          </cell>
          <cell r="C356">
            <v>6465.41</v>
          </cell>
          <cell r="D356">
            <v>364</v>
          </cell>
          <cell r="E356">
            <v>7542.37</v>
          </cell>
          <cell r="F356">
            <v>15</v>
          </cell>
          <cell r="G356">
            <v>323</v>
          </cell>
          <cell r="H356">
            <v>5152.37</v>
          </cell>
        </row>
        <row r="357">
          <cell r="B357">
            <v>228</v>
          </cell>
          <cell r="C357">
            <v>5997.19</v>
          </cell>
          <cell r="D357">
            <v>178</v>
          </cell>
          <cell r="E357">
            <v>3245.2400000000002</v>
          </cell>
          <cell r="F357">
            <v>11</v>
          </cell>
          <cell r="G357">
            <v>193</v>
          </cell>
          <cell r="H357">
            <v>5258.85</v>
          </cell>
        </row>
        <row r="358">
          <cell r="B358">
            <v>407</v>
          </cell>
          <cell r="C358">
            <v>8432.76</v>
          </cell>
          <cell r="D358">
            <v>333</v>
          </cell>
          <cell r="E358">
            <v>9009.35</v>
          </cell>
          <cell r="F358">
            <v>11</v>
          </cell>
          <cell r="G358">
            <v>373</v>
          </cell>
          <cell r="H358">
            <v>7933.01</v>
          </cell>
        </row>
        <row r="359">
          <cell r="B359">
            <v>642</v>
          </cell>
          <cell r="C359">
            <v>8937.369999999999</v>
          </cell>
          <cell r="D359">
            <v>524</v>
          </cell>
          <cell r="E359">
            <v>6288.42</v>
          </cell>
          <cell r="F359">
            <v>75</v>
          </cell>
          <cell r="G359">
            <v>579</v>
          </cell>
          <cell r="H359">
            <v>7419.71</v>
          </cell>
        </row>
        <row r="360">
          <cell r="B360">
            <v>592</v>
          </cell>
          <cell r="C360">
            <v>8537.5400000000009</v>
          </cell>
          <cell r="D360">
            <v>411</v>
          </cell>
          <cell r="E360">
            <v>4942.4000000000005</v>
          </cell>
          <cell r="F360">
            <v>56</v>
          </cell>
          <cell r="G360">
            <v>532</v>
          </cell>
          <cell r="H360">
            <v>7166.54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19"/>
  <sheetViews>
    <sheetView workbookViewId="0">
      <selection activeCell="J16" sqref="J16"/>
    </sheetView>
  </sheetViews>
  <sheetFormatPr defaultRowHeight="15.75" x14ac:dyDescent="0.25"/>
  <cols>
    <col min="1" max="1" width="9.140625" style="22"/>
    <col min="2" max="2" width="14.42578125" style="22" customWidth="1"/>
    <col min="3" max="3" width="19.42578125" style="22" customWidth="1"/>
    <col min="4" max="4" width="17" style="22" customWidth="1"/>
    <col min="5" max="5" width="17.42578125" style="22" customWidth="1"/>
    <col min="6" max="6" width="18.85546875" style="22" customWidth="1"/>
    <col min="7" max="7" width="16.42578125" style="22" customWidth="1"/>
    <col min="8" max="8" width="19.42578125" style="22" customWidth="1"/>
    <col min="9" max="16384" width="9.140625" style="22"/>
  </cols>
  <sheetData>
    <row r="1" spans="1:8" ht="51" customHeight="1" x14ac:dyDescent="0.25">
      <c r="A1" s="87" t="s">
        <v>54</v>
      </c>
      <c r="B1" s="87"/>
      <c r="C1" s="87"/>
      <c r="D1" s="87"/>
      <c r="E1" s="87"/>
      <c r="F1" s="87"/>
      <c r="G1" s="87"/>
      <c r="H1" s="87"/>
    </row>
    <row r="2" spans="1:8" x14ac:dyDescent="0.25">
      <c r="A2" s="23"/>
      <c r="B2" s="24"/>
      <c r="C2" s="34"/>
      <c r="D2" s="24"/>
      <c r="E2" s="34"/>
      <c r="F2" s="24"/>
      <c r="G2" s="24"/>
      <c r="H2" s="34"/>
    </row>
    <row r="3" spans="1:8" x14ac:dyDescent="0.25">
      <c r="A3" s="23"/>
      <c r="B3" s="24"/>
      <c r="C3" s="34"/>
      <c r="D3" s="24"/>
      <c r="E3" s="34"/>
      <c r="F3" s="24"/>
      <c r="G3" s="24"/>
      <c r="H3" s="34"/>
    </row>
    <row r="4" spans="1:8" ht="32.25" customHeight="1" x14ac:dyDescent="0.25">
      <c r="A4" s="31"/>
      <c r="B4" s="88" t="s">
        <v>27</v>
      </c>
      <c r="C4" s="88"/>
      <c r="D4" s="88" t="s">
        <v>52</v>
      </c>
      <c r="E4" s="88"/>
      <c r="F4" s="89" t="s">
        <v>28</v>
      </c>
      <c r="G4" s="88" t="s">
        <v>53</v>
      </c>
      <c r="H4" s="88"/>
    </row>
    <row r="5" spans="1:8" ht="30.75" customHeight="1" x14ac:dyDescent="0.25">
      <c r="A5" s="32" t="s">
        <v>55</v>
      </c>
      <c r="B5" s="39" t="s">
        <v>29</v>
      </c>
      <c r="C5" s="35" t="s">
        <v>30</v>
      </c>
      <c r="D5" s="39" t="s">
        <v>31</v>
      </c>
      <c r="E5" s="35" t="s">
        <v>32</v>
      </c>
      <c r="F5" s="89"/>
      <c r="G5" s="39" t="s">
        <v>31</v>
      </c>
      <c r="H5" s="35" t="s">
        <v>32</v>
      </c>
    </row>
    <row r="6" spans="1:8" x14ac:dyDescent="0.25">
      <c r="A6" s="41" t="s">
        <v>34</v>
      </c>
      <c r="B6" s="42">
        <v>254</v>
      </c>
      <c r="C6" s="43">
        <v>24697.19</v>
      </c>
      <c r="D6" s="42">
        <v>196</v>
      </c>
      <c r="E6" s="43">
        <v>3878.2249999999999</v>
      </c>
      <c r="F6" s="42">
        <v>20</v>
      </c>
      <c r="G6" s="42">
        <v>195</v>
      </c>
      <c r="H6" s="43">
        <v>2743.67</v>
      </c>
    </row>
    <row r="7" spans="1:8" x14ac:dyDescent="0.25">
      <c r="A7" s="33" t="s">
        <v>39</v>
      </c>
      <c r="B7" s="25">
        <v>86</v>
      </c>
      <c r="C7" s="36">
        <v>2317.52</v>
      </c>
      <c r="D7" s="25">
        <v>67</v>
      </c>
      <c r="E7" s="36">
        <v>1124.7249999999999</v>
      </c>
      <c r="F7" s="25">
        <v>6</v>
      </c>
      <c r="G7" s="25">
        <v>74</v>
      </c>
      <c r="H7" s="36">
        <v>1311.9</v>
      </c>
    </row>
    <row r="8" spans="1:8" x14ac:dyDescent="0.25">
      <c r="A8" s="33" t="s">
        <v>38</v>
      </c>
      <c r="B8" s="25">
        <v>51</v>
      </c>
      <c r="C8" s="36">
        <v>20780</v>
      </c>
      <c r="D8" s="25">
        <v>11</v>
      </c>
      <c r="E8" s="36">
        <v>145</v>
      </c>
      <c r="F8" s="25">
        <v>1</v>
      </c>
      <c r="G8" s="25">
        <v>37</v>
      </c>
      <c r="H8" s="36">
        <v>518</v>
      </c>
    </row>
    <row r="9" spans="1:8" x14ac:dyDescent="0.25">
      <c r="A9" s="33" t="s">
        <v>47</v>
      </c>
      <c r="B9" s="25">
        <v>4</v>
      </c>
      <c r="C9" s="36">
        <v>94</v>
      </c>
      <c r="D9" s="25">
        <v>4</v>
      </c>
      <c r="E9" s="36">
        <v>29</v>
      </c>
      <c r="F9" s="25">
        <v>1</v>
      </c>
      <c r="G9" s="25">
        <v>2</v>
      </c>
      <c r="H9" s="36">
        <v>56</v>
      </c>
    </row>
    <row r="10" spans="1:8" x14ac:dyDescent="0.25">
      <c r="A10" s="33" t="s">
        <v>45</v>
      </c>
      <c r="B10" s="25">
        <v>5</v>
      </c>
      <c r="C10" s="36">
        <v>1.3</v>
      </c>
      <c r="D10" s="25">
        <v>1</v>
      </c>
      <c r="E10" s="36">
        <v>4</v>
      </c>
      <c r="F10" s="25">
        <v>0</v>
      </c>
      <c r="G10" s="25">
        <v>4</v>
      </c>
      <c r="H10" s="36">
        <v>1.5</v>
      </c>
    </row>
    <row r="11" spans="1:8" x14ac:dyDescent="0.25">
      <c r="A11" s="33" t="s">
        <v>42</v>
      </c>
      <c r="B11" s="25">
        <v>17</v>
      </c>
      <c r="C11" s="36">
        <v>160.5</v>
      </c>
      <c r="D11" s="25">
        <v>9</v>
      </c>
      <c r="E11" s="36">
        <v>290</v>
      </c>
      <c r="F11" s="25">
        <v>0</v>
      </c>
      <c r="G11" s="25">
        <v>16</v>
      </c>
      <c r="H11" s="36">
        <v>186</v>
      </c>
    </row>
    <row r="12" spans="1:8" x14ac:dyDescent="0.25">
      <c r="A12" s="33" t="s">
        <v>41</v>
      </c>
      <c r="B12" s="25">
        <v>18</v>
      </c>
      <c r="C12" s="36">
        <v>227</v>
      </c>
      <c r="D12" s="25">
        <v>44</v>
      </c>
      <c r="E12" s="36">
        <v>871</v>
      </c>
      <c r="F12" s="25">
        <v>0</v>
      </c>
      <c r="G12" s="25">
        <v>17</v>
      </c>
      <c r="H12" s="36">
        <v>198</v>
      </c>
    </row>
    <row r="13" spans="1:8" x14ac:dyDescent="0.25">
      <c r="A13" s="33" t="s">
        <v>43</v>
      </c>
      <c r="B13" s="25">
        <v>15</v>
      </c>
      <c r="C13" s="36">
        <v>273.66999999999996</v>
      </c>
      <c r="D13" s="25">
        <v>9</v>
      </c>
      <c r="E13" s="36">
        <v>170</v>
      </c>
      <c r="F13" s="25">
        <v>1</v>
      </c>
      <c r="G13" s="25">
        <v>10</v>
      </c>
      <c r="H13" s="36">
        <v>108.07</v>
      </c>
    </row>
    <row r="14" spans="1:8" x14ac:dyDescent="0.25">
      <c r="A14" s="33" t="s">
        <v>44</v>
      </c>
      <c r="B14" s="25">
        <v>7</v>
      </c>
      <c r="C14" s="36">
        <v>71</v>
      </c>
      <c r="D14" s="25">
        <v>40</v>
      </c>
      <c r="E14" s="36">
        <v>1036</v>
      </c>
      <c r="F14" s="25">
        <v>0</v>
      </c>
      <c r="G14" s="25">
        <v>5</v>
      </c>
      <c r="H14" s="36">
        <v>47</v>
      </c>
    </row>
    <row r="15" spans="1:8" x14ac:dyDescent="0.25">
      <c r="A15" s="33" t="s">
        <v>46</v>
      </c>
      <c r="B15" s="25">
        <v>20</v>
      </c>
      <c r="C15" s="36">
        <v>160</v>
      </c>
      <c r="D15" s="25">
        <v>5</v>
      </c>
      <c r="E15" s="36">
        <v>65</v>
      </c>
      <c r="F15" s="25">
        <v>11</v>
      </c>
      <c r="G15" s="25">
        <v>10</v>
      </c>
      <c r="H15" s="36">
        <v>117</v>
      </c>
    </row>
    <row r="16" spans="1:8" x14ac:dyDescent="0.25">
      <c r="A16" s="33" t="s">
        <v>40</v>
      </c>
      <c r="B16" s="25">
        <v>31</v>
      </c>
      <c r="C16" s="36">
        <v>612.20000000000005</v>
      </c>
      <c r="D16" s="25">
        <v>6</v>
      </c>
      <c r="E16" s="36">
        <v>143.5</v>
      </c>
      <c r="F16" s="25">
        <v>0</v>
      </c>
      <c r="G16" s="25">
        <v>20</v>
      </c>
      <c r="H16" s="36">
        <v>200.2</v>
      </c>
    </row>
    <row r="17" spans="1:8" x14ac:dyDescent="0.25">
      <c r="A17" s="26"/>
      <c r="B17" s="27"/>
      <c r="C17" s="37"/>
      <c r="D17" s="27"/>
      <c r="E17" s="37"/>
      <c r="F17" s="27"/>
      <c r="G17" s="27"/>
      <c r="H17" s="37"/>
    </row>
    <row r="18" spans="1:8" x14ac:dyDescent="0.25">
      <c r="A18" s="23"/>
      <c r="B18" s="28"/>
      <c r="C18" s="38"/>
      <c r="D18" s="28"/>
      <c r="E18" s="38"/>
      <c r="F18" s="28"/>
      <c r="G18" s="28"/>
      <c r="H18" s="38"/>
    </row>
    <row r="19" spans="1:8" x14ac:dyDescent="0.25">
      <c r="A19" s="29"/>
      <c r="B19" s="30" t="s">
        <v>33</v>
      </c>
      <c r="C19" s="38"/>
      <c r="D19" s="28"/>
      <c r="E19" s="38"/>
      <c r="F19" s="28"/>
      <c r="G19" s="28"/>
      <c r="H19" s="38"/>
    </row>
  </sheetData>
  <mergeCells count="5">
    <mergeCell ref="A1:H1"/>
    <mergeCell ref="B4:C4"/>
    <mergeCell ref="D4:E4"/>
    <mergeCell ref="F4:F5"/>
    <mergeCell ref="G4:H4"/>
  </mergeCells>
  <pageMargins left="0.7" right="0.7" top="0.75" bottom="0.75" header="0.3" footer="0.3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H19"/>
  <sheetViews>
    <sheetView workbookViewId="0">
      <selection activeCell="F22" sqref="F22"/>
    </sheetView>
  </sheetViews>
  <sheetFormatPr defaultRowHeight="15.75" x14ac:dyDescent="0.25"/>
  <cols>
    <col min="1" max="1" width="9.140625" style="22"/>
    <col min="2" max="2" width="14.42578125" style="22" customWidth="1"/>
    <col min="3" max="3" width="19.42578125" style="22" customWidth="1"/>
    <col min="4" max="4" width="17" style="22" customWidth="1"/>
    <col min="5" max="5" width="17.42578125" style="22" customWidth="1"/>
    <col min="6" max="6" width="18.85546875" style="22" customWidth="1"/>
    <col min="7" max="7" width="16.42578125" style="22" customWidth="1"/>
    <col min="8" max="8" width="19.42578125" style="22" customWidth="1"/>
    <col min="9" max="16384" width="9.140625" style="22"/>
  </cols>
  <sheetData>
    <row r="1" spans="1:8" ht="51" customHeight="1" x14ac:dyDescent="0.25">
      <c r="A1" s="87" t="s">
        <v>54</v>
      </c>
      <c r="B1" s="87"/>
      <c r="C1" s="87"/>
      <c r="D1" s="87"/>
      <c r="E1" s="87"/>
      <c r="F1" s="87"/>
      <c r="G1" s="87"/>
      <c r="H1" s="87"/>
    </row>
    <row r="2" spans="1:8" x14ac:dyDescent="0.25">
      <c r="A2" s="23"/>
      <c r="B2" s="24"/>
      <c r="C2" s="34"/>
      <c r="D2" s="24"/>
      <c r="E2" s="34"/>
      <c r="F2" s="24"/>
      <c r="G2" s="24"/>
      <c r="H2" s="34"/>
    </row>
    <row r="3" spans="1:8" x14ac:dyDescent="0.25">
      <c r="A3" s="23"/>
      <c r="B3" s="24"/>
      <c r="C3" s="34"/>
      <c r="D3" s="24"/>
      <c r="E3" s="34"/>
      <c r="F3" s="24"/>
      <c r="G3" s="24"/>
      <c r="H3" s="34"/>
    </row>
    <row r="4" spans="1:8" ht="32.25" customHeight="1" x14ac:dyDescent="0.25">
      <c r="A4" s="31"/>
      <c r="B4" s="88" t="s">
        <v>27</v>
      </c>
      <c r="C4" s="88"/>
      <c r="D4" s="88" t="s">
        <v>52</v>
      </c>
      <c r="E4" s="88"/>
      <c r="F4" s="89" t="s">
        <v>28</v>
      </c>
      <c r="G4" s="88" t="s">
        <v>53</v>
      </c>
      <c r="H4" s="88"/>
    </row>
    <row r="5" spans="1:8" ht="30.75" customHeight="1" x14ac:dyDescent="0.25">
      <c r="A5" s="32" t="s">
        <v>55</v>
      </c>
      <c r="B5" s="59" t="s">
        <v>29</v>
      </c>
      <c r="C5" s="35" t="s">
        <v>30</v>
      </c>
      <c r="D5" s="59" t="s">
        <v>31</v>
      </c>
      <c r="E5" s="35" t="s">
        <v>32</v>
      </c>
      <c r="F5" s="89"/>
      <c r="G5" s="59" t="s">
        <v>31</v>
      </c>
      <c r="H5" s="35" t="s">
        <v>32</v>
      </c>
    </row>
    <row r="6" spans="1:8" x14ac:dyDescent="0.25">
      <c r="A6" s="41" t="s">
        <v>64</v>
      </c>
      <c r="B6" s="42">
        <v>537</v>
      </c>
      <c r="C6" s="43">
        <v>11346.96</v>
      </c>
      <c r="D6" s="42">
        <v>338</v>
      </c>
      <c r="E6" s="43">
        <v>5683.7</v>
      </c>
      <c r="F6" s="42">
        <v>32</v>
      </c>
      <c r="G6" s="42">
        <v>493</v>
      </c>
      <c r="H6" s="43">
        <v>9786.0400000000009</v>
      </c>
    </row>
    <row r="7" spans="1:8" x14ac:dyDescent="0.25">
      <c r="A7" s="33" t="s">
        <v>39</v>
      </c>
      <c r="B7" s="25">
        <v>163</v>
      </c>
      <c r="C7" s="36">
        <v>3126.55</v>
      </c>
      <c r="D7" s="25">
        <v>68</v>
      </c>
      <c r="E7" s="36">
        <v>871.7</v>
      </c>
      <c r="F7" s="25">
        <v>8</v>
      </c>
      <c r="G7" s="25">
        <v>133</v>
      </c>
      <c r="H7" s="36">
        <v>3994.5</v>
      </c>
    </row>
    <row r="8" spans="1:8" x14ac:dyDescent="0.25">
      <c r="A8" s="33" t="s">
        <v>38</v>
      </c>
      <c r="B8" s="25">
        <v>63</v>
      </c>
      <c r="C8" s="36">
        <v>2012</v>
      </c>
      <c r="D8" s="25">
        <v>43</v>
      </c>
      <c r="E8" s="36">
        <v>1904</v>
      </c>
      <c r="F8" s="25">
        <v>2</v>
      </c>
      <c r="G8" s="25">
        <v>100</v>
      </c>
      <c r="H8" s="36">
        <v>2495</v>
      </c>
    </row>
    <row r="9" spans="1:8" x14ac:dyDescent="0.25">
      <c r="A9" s="33" t="s">
        <v>47</v>
      </c>
      <c r="B9" s="25">
        <v>7</v>
      </c>
      <c r="C9" s="36">
        <v>63</v>
      </c>
      <c r="D9" s="25">
        <v>12</v>
      </c>
      <c r="E9" s="36">
        <v>166</v>
      </c>
      <c r="F9" s="25">
        <v>0</v>
      </c>
      <c r="G9" s="25">
        <v>10</v>
      </c>
      <c r="H9" s="36">
        <v>98</v>
      </c>
    </row>
    <row r="10" spans="1:8" x14ac:dyDescent="0.25">
      <c r="A10" s="33" t="s">
        <v>45</v>
      </c>
      <c r="B10" s="25">
        <v>4</v>
      </c>
      <c r="C10" s="36">
        <v>37</v>
      </c>
      <c r="D10" s="25">
        <v>2</v>
      </c>
      <c r="E10" s="36">
        <v>19</v>
      </c>
      <c r="F10" s="25">
        <v>0</v>
      </c>
      <c r="G10" s="25">
        <v>5</v>
      </c>
      <c r="H10" s="36">
        <v>47</v>
      </c>
    </row>
    <row r="11" spans="1:8" x14ac:dyDescent="0.25">
      <c r="A11" s="33" t="s">
        <v>42</v>
      </c>
      <c r="B11" s="25">
        <v>33</v>
      </c>
      <c r="C11" s="36">
        <v>462.71000000000004</v>
      </c>
      <c r="D11" s="25">
        <v>23</v>
      </c>
      <c r="E11" s="36">
        <v>274</v>
      </c>
      <c r="F11" s="25">
        <v>1</v>
      </c>
      <c r="G11" s="25">
        <v>24</v>
      </c>
      <c r="H11" s="36">
        <v>287</v>
      </c>
    </row>
    <row r="12" spans="1:8" x14ac:dyDescent="0.25">
      <c r="A12" s="33" t="s">
        <v>41</v>
      </c>
      <c r="B12" s="25">
        <v>30</v>
      </c>
      <c r="C12" s="36">
        <v>837.12</v>
      </c>
      <c r="D12" s="25">
        <v>33</v>
      </c>
      <c r="E12" s="36">
        <v>385</v>
      </c>
      <c r="F12" s="25">
        <v>0</v>
      </c>
      <c r="G12" s="25">
        <v>24</v>
      </c>
      <c r="H12" s="36">
        <v>413</v>
      </c>
    </row>
    <row r="13" spans="1:8" x14ac:dyDescent="0.25">
      <c r="A13" s="33" t="s">
        <v>43</v>
      </c>
      <c r="B13" s="25">
        <v>39</v>
      </c>
      <c r="C13" s="36">
        <v>994.57999999999993</v>
      </c>
      <c r="D13" s="25">
        <v>20</v>
      </c>
      <c r="E13" s="36">
        <v>379</v>
      </c>
      <c r="F13" s="25">
        <v>0</v>
      </c>
      <c r="G13" s="25">
        <v>20</v>
      </c>
      <c r="H13" s="36">
        <v>278.53999999999996</v>
      </c>
    </row>
    <row r="14" spans="1:8" x14ac:dyDescent="0.25">
      <c r="A14" s="33" t="s">
        <v>44</v>
      </c>
      <c r="B14" s="25">
        <v>59</v>
      </c>
      <c r="C14" s="36">
        <v>2046</v>
      </c>
      <c r="D14" s="25">
        <v>25</v>
      </c>
      <c r="E14" s="36">
        <v>363</v>
      </c>
      <c r="F14" s="25">
        <v>1</v>
      </c>
      <c r="G14" s="25">
        <v>50</v>
      </c>
      <c r="H14" s="36">
        <v>653</v>
      </c>
    </row>
    <row r="15" spans="1:8" x14ac:dyDescent="0.25">
      <c r="A15" s="33" t="s">
        <v>46</v>
      </c>
      <c r="B15" s="25">
        <v>72</v>
      </c>
      <c r="C15" s="36">
        <v>923</v>
      </c>
      <c r="D15" s="25">
        <v>56</v>
      </c>
      <c r="E15" s="36">
        <v>696</v>
      </c>
      <c r="F15" s="25">
        <v>2</v>
      </c>
      <c r="G15" s="25">
        <v>60</v>
      </c>
      <c r="H15" s="36">
        <v>787</v>
      </c>
    </row>
    <row r="16" spans="1:8" x14ac:dyDescent="0.25">
      <c r="A16" s="33" t="s">
        <v>40</v>
      </c>
      <c r="B16" s="25">
        <v>67</v>
      </c>
      <c r="C16" s="36">
        <v>845</v>
      </c>
      <c r="D16" s="25">
        <v>56</v>
      </c>
      <c r="E16" s="36">
        <v>626</v>
      </c>
      <c r="F16" s="25">
        <v>18</v>
      </c>
      <c r="G16" s="25">
        <v>67</v>
      </c>
      <c r="H16" s="36">
        <v>733</v>
      </c>
    </row>
    <row r="17" spans="1:8" x14ac:dyDescent="0.25">
      <c r="A17" s="26"/>
      <c r="B17" s="27"/>
      <c r="C17" s="37"/>
      <c r="D17" s="27"/>
      <c r="E17" s="37"/>
      <c r="F17" s="27"/>
      <c r="G17" s="27"/>
      <c r="H17" s="37"/>
    </row>
    <row r="18" spans="1:8" x14ac:dyDescent="0.25">
      <c r="A18" s="23"/>
      <c r="B18" s="28"/>
      <c r="C18" s="38"/>
      <c r="D18" s="28"/>
      <c r="E18" s="38"/>
      <c r="F18" s="28"/>
      <c r="G18" s="28"/>
      <c r="H18" s="38"/>
    </row>
    <row r="19" spans="1:8" x14ac:dyDescent="0.25">
      <c r="A19" s="29"/>
      <c r="B19" s="30" t="s">
        <v>33</v>
      </c>
      <c r="C19" s="38"/>
      <c r="D19" s="28"/>
      <c r="E19" s="38"/>
      <c r="F19" s="28"/>
      <c r="G19" s="28"/>
      <c r="H19" s="38"/>
    </row>
  </sheetData>
  <mergeCells count="5">
    <mergeCell ref="A1:H1"/>
    <mergeCell ref="B4:C4"/>
    <mergeCell ref="D4:E4"/>
    <mergeCell ref="F4:F5"/>
    <mergeCell ref="G4:H4"/>
  </mergeCell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E9" sqref="E9"/>
    </sheetView>
  </sheetViews>
  <sheetFormatPr defaultRowHeight="15.75" x14ac:dyDescent="0.25"/>
  <cols>
    <col min="1" max="1" width="9.140625" style="22"/>
    <col min="2" max="2" width="14.42578125" style="22" customWidth="1"/>
    <col min="3" max="3" width="19.42578125" style="22" customWidth="1"/>
    <col min="4" max="4" width="17" style="22" customWidth="1"/>
    <col min="5" max="5" width="17.42578125" style="22" customWidth="1"/>
    <col min="6" max="6" width="18.85546875" style="22" customWidth="1"/>
    <col min="7" max="7" width="16.42578125" style="22" customWidth="1"/>
    <col min="8" max="8" width="19.42578125" style="22" customWidth="1"/>
    <col min="9" max="16384" width="9.140625" style="22"/>
  </cols>
  <sheetData>
    <row r="1" spans="1:8" ht="51" customHeight="1" x14ac:dyDescent="0.25">
      <c r="A1" s="87" t="s">
        <v>54</v>
      </c>
      <c r="B1" s="87"/>
      <c r="C1" s="87"/>
      <c r="D1" s="87"/>
      <c r="E1" s="87"/>
      <c r="F1" s="87"/>
      <c r="G1" s="87"/>
      <c r="H1" s="87"/>
    </row>
    <row r="2" spans="1:8" x14ac:dyDescent="0.25">
      <c r="A2" s="23"/>
      <c r="B2" s="24"/>
      <c r="C2" s="34"/>
      <c r="D2" s="24"/>
      <c r="E2" s="34"/>
      <c r="F2" s="24"/>
      <c r="G2" s="24"/>
      <c r="H2" s="34"/>
    </row>
    <row r="3" spans="1:8" x14ac:dyDescent="0.25">
      <c r="A3" s="23"/>
      <c r="B3" s="24"/>
      <c r="C3" s="34"/>
      <c r="D3" s="24"/>
      <c r="E3" s="34"/>
      <c r="F3" s="24"/>
      <c r="G3" s="24"/>
      <c r="H3" s="34"/>
    </row>
    <row r="4" spans="1:8" ht="32.25" customHeight="1" x14ac:dyDescent="0.25">
      <c r="A4" s="31"/>
      <c r="B4" s="88" t="s">
        <v>27</v>
      </c>
      <c r="C4" s="88"/>
      <c r="D4" s="88" t="s">
        <v>52</v>
      </c>
      <c r="E4" s="88"/>
      <c r="F4" s="89" t="s">
        <v>28</v>
      </c>
      <c r="G4" s="88" t="s">
        <v>53</v>
      </c>
      <c r="H4" s="88"/>
    </row>
    <row r="5" spans="1:8" ht="30.75" customHeight="1" x14ac:dyDescent="0.25">
      <c r="A5" s="32" t="s">
        <v>55</v>
      </c>
      <c r="B5" s="60" t="s">
        <v>29</v>
      </c>
      <c r="C5" s="35" t="s">
        <v>30</v>
      </c>
      <c r="D5" s="60" t="s">
        <v>31</v>
      </c>
      <c r="E5" s="35" t="s">
        <v>32</v>
      </c>
      <c r="F5" s="89"/>
      <c r="G5" s="60" t="s">
        <v>31</v>
      </c>
      <c r="H5" s="35" t="s">
        <v>32</v>
      </c>
    </row>
    <row r="6" spans="1:8" x14ac:dyDescent="0.25">
      <c r="A6" s="41" t="s">
        <v>65</v>
      </c>
      <c r="B6" s="42">
        <v>446</v>
      </c>
      <c r="C6" s="43">
        <v>8132.65</v>
      </c>
      <c r="D6" s="42">
        <v>432</v>
      </c>
      <c r="E6" s="43">
        <v>9194.64</v>
      </c>
      <c r="F6" s="42">
        <v>16</v>
      </c>
      <c r="G6" s="42">
        <v>448</v>
      </c>
      <c r="H6" s="43">
        <v>8380.49</v>
      </c>
    </row>
    <row r="7" spans="1:8" x14ac:dyDescent="0.25">
      <c r="A7" s="33" t="s">
        <v>39</v>
      </c>
      <c r="B7" s="25">
        <v>133</v>
      </c>
      <c r="C7" s="36">
        <v>2453.65</v>
      </c>
      <c r="D7" s="25">
        <v>138</v>
      </c>
      <c r="E7" s="36">
        <v>2530.54</v>
      </c>
      <c r="F7" s="25">
        <v>6</v>
      </c>
      <c r="G7" s="25">
        <v>137</v>
      </c>
      <c r="H7" s="36">
        <v>2495.0500000000002</v>
      </c>
    </row>
    <row r="8" spans="1:8" x14ac:dyDescent="0.25">
      <c r="A8" s="33" t="s">
        <v>38</v>
      </c>
      <c r="B8" s="25">
        <v>27</v>
      </c>
      <c r="C8" s="36">
        <v>652.26</v>
      </c>
      <c r="D8" s="25">
        <v>61</v>
      </c>
      <c r="E8" s="36">
        <v>1279</v>
      </c>
      <c r="F8" s="25">
        <v>2</v>
      </c>
      <c r="G8" s="25">
        <v>79</v>
      </c>
      <c r="H8" s="36">
        <v>1460.5</v>
      </c>
    </row>
    <row r="9" spans="1:8" x14ac:dyDescent="0.25">
      <c r="A9" s="33" t="s">
        <v>47</v>
      </c>
      <c r="B9" s="25">
        <v>7</v>
      </c>
      <c r="C9" s="36">
        <v>63</v>
      </c>
      <c r="D9" s="25">
        <v>6</v>
      </c>
      <c r="E9" s="36">
        <v>1142</v>
      </c>
      <c r="F9" s="25">
        <v>2</v>
      </c>
      <c r="G9" s="25">
        <v>5</v>
      </c>
      <c r="H9" s="36">
        <v>46</v>
      </c>
    </row>
    <row r="10" spans="1:8" x14ac:dyDescent="0.25">
      <c r="A10" s="33" t="s">
        <v>45</v>
      </c>
      <c r="B10" s="25">
        <v>0</v>
      </c>
      <c r="C10" s="36">
        <v>0</v>
      </c>
      <c r="D10" s="25">
        <v>0</v>
      </c>
      <c r="E10" s="36">
        <v>0</v>
      </c>
      <c r="F10" s="25">
        <v>0</v>
      </c>
      <c r="G10" s="25">
        <v>0</v>
      </c>
      <c r="H10" s="36">
        <v>0</v>
      </c>
    </row>
    <row r="11" spans="1:8" x14ac:dyDescent="0.25">
      <c r="A11" s="33" t="s">
        <v>42</v>
      </c>
      <c r="B11" s="25">
        <v>52</v>
      </c>
      <c r="C11" s="36">
        <v>1144.9000000000001</v>
      </c>
      <c r="D11" s="25">
        <v>47</v>
      </c>
      <c r="E11" s="36">
        <v>864.1</v>
      </c>
      <c r="F11" s="25">
        <v>1</v>
      </c>
      <c r="G11" s="25">
        <v>39</v>
      </c>
      <c r="H11" s="36">
        <v>592.61</v>
      </c>
    </row>
    <row r="12" spans="1:8" x14ac:dyDescent="0.25">
      <c r="A12" s="33" t="s">
        <v>41</v>
      </c>
      <c r="B12" s="25">
        <v>26</v>
      </c>
      <c r="C12" s="36">
        <v>361.54</v>
      </c>
      <c r="D12" s="25">
        <v>20</v>
      </c>
      <c r="E12" s="36">
        <v>589</v>
      </c>
      <c r="F12" s="25">
        <v>0</v>
      </c>
      <c r="G12" s="25">
        <v>23</v>
      </c>
      <c r="H12" s="36">
        <v>512</v>
      </c>
    </row>
    <row r="13" spans="1:8" x14ac:dyDescent="0.25">
      <c r="A13" s="33" t="s">
        <v>43</v>
      </c>
      <c r="B13" s="25">
        <v>23</v>
      </c>
      <c r="C13" s="36">
        <v>994.5</v>
      </c>
      <c r="D13" s="25">
        <v>22</v>
      </c>
      <c r="E13" s="36">
        <v>680</v>
      </c>
      <c r="F13" s="25">
        <v>0</v>
      </c>
      <c r="G13" s="25">
        <v>28</v>
      </c>
      <c r="H13" s="36">
        <v>399.33000000000004</v>
      </c>
    </row>
    <row r="14" spans="1:8" x14ac:dyDescent="0.25">
      <c r="A14" s="33" t="s">
        <v>44</v>
      </c>
      <c r="B14" s="25">
        <v>28</v>
      </c>
      <c r="C14" s="36">
        <v>303</v>
      </c>
      <c r="D14" s="25">
        <v>34</v>
      </c>
      <c r="E14" s="36">
        <v>733</v>
      </c>
      <c r="F14" s="25">
        <v>0</v>
      </c>
      <c r="G14" s="25">
        <v>33</v>
      </c>
      <c r="H14" s="36">
        <v>1548</v>
      </c>
    </row>
    <row r="15" spans="1:8" x14ac:dyDescent="0.25">
      <c r="A15" s="33" t="s">
        <v>46</v>
      </c>
      <c r="B15" s="25">
        <v>104</v>
      </c>
      <c r="C15" s="36">
        <v>1471.5</v>
      </c>
      <c r="D15" s="25">
        <v>49</v>
      </c>
      <c r="E15" s="36">
        <v>674</v>
      </c>
      <c r="F15" s="25">
        <v>2</v>
      </c>
      <c r="G15" s="25">
        <v>62</v>
      </c>
      <c r="H15" s="36">
        <v>736</v>
      </c>
    </row>
    <row r="16" spans="1:8" x14ac:dyDescent="0.25">
      <c r="A16" s="33" t="s">
        <v>40</v>
      </c>
      <c r="B16" s="25">
        <v>46</v>
      </c>
      <c r="C16" s="36">
        <v>688.3</v>
      </c>
      <c r="D16" s="25">
        <v>55</v>
      </c>
      <c r="E16" s="36">
        <v>703</v>
      </c>
      <c r="F16" s="25">
        <v>3</v>
      </c>
      <c r="G16" s="25">
        <v>42</v>
      </c>
      <c r="H16" s="36">
        <v>591</v>
      </c>
    </row>
    <row r="17" spans="1:8" x14ac:dyDescent="0.25">
      <c r="A17" s="26"/>
      <c r="B17" s="27"/>
      <c r="C17" s="37"/>
      <c r="D17" s="27"/>
      <c r="E17" s="37"/>
      <c r="F17" s="27"/>
      <c r="G17" s="27"/>
      <c r="H17" s="37"/>
    </row>
    <row r="18" spans="1:8" x14ac:dyDescent="0.25">
      <c r="A18" s="23"/>
      <c r="B18" s="28"/>
      <c r="C18" s="38"/>
      <c r="D18" s="28"/>
      <c r="E18" s="38"/>
      <c r="F18" s="28"/>
      <c r="G18" s="28"/>
      <c r="H18" s="38"/>
    </row>
    <row r="19" spans="1:8" x14ac:dyDescent="0.25">
      <c r="A19" s="29"/>
      <c r="B19" s="30" t="s">
        <v>33</v>
      </c>
      <c r="C19" s="38"/>
      <c r="D19" s="28"/>
      <c r="E19" s="38"/>
      <c r="F19" s="28"/>
      <c r="G19" s="28"/>
      <c r="H19" s="38"/>
    </row>
  </sheetData>
  <mergeCells count="5">
    <mergeCell ref="A1:H1"/>
    <mergeCell ref="B4:C4"/>
    <mergeCell ref="D4:E4"/>
    <mergeCell ref="F4:F5"/>
    <mergeCell ref="G4:H4"/>
  </mergeCells>
  <pageMargins left="0.7" right="0.7" top="0.75" bottom="0.75" header="0.3" footer="0.3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H23" sqref="H23"/>
    </sheetView>
  </sheetViews>
  <sheetFormatPr defaultRowHeight="15.75" x14ac:dyDescent="0.25"/>
  <cols>
    <col min="1" max="1" width="9.140625" style="22"/>
    <col min="2" max="2" width="14.42578125" style="22" customWidth="1"/>
    <col min="3" max="3" width="19.42578125" style="22" customWidth="1"/>
    <col min="4" max="4" width="17" style="22" customWidth="1"/>
    <col min="5" max="5" width="17.42578125" style="22" customWidth="1"/>
    <col min="6" max="6" width="18.85546875" style="22" customWidth="1"/>
    <col min="7" max="7" width="16.42578125" style="22" customWidth="1"/>
    <col min="8" max="8" width="19.42578125" style="22" customWidth="1"/>
    <col min="9" max="16384" width="9.140625" style="22"/>
  </cols>
  <sheetData>
    <row r="1" spans="1:8" ht="51" customHeight="1" x14ac:dyDescent="0.25">
      <c r="A1" s="87" t="s">
        <v>54</v>
      </c>
      <c r="B1" s="87"/>
      <c r="C1" s="87"/>
      <c r="D1" s="87"/>
      <c r="E1" s="87"/>
      <c r="F1" s="87"/>
      <c r="G1" s="87"/>
      <c r="H1" s="87"/>
    </row>
    <row r="2" spans="1:8" x14ac:dyDescent="0.25">
      <c r="A2" s="23"/>
      <c r="B2" s="24"/>
      <c r="C2" s="34"/>
      <c r="D2" s="24"/>
      <c r="E2" s="34"/>
      <c r="F2" s="24"/>
      <c r="G2" s="24"/>
      <c r="H2" s="34"/>
    </row>
    <row r="3" spans="1:8" x14ac:dyDescent="0.25">
      <c r="A3" s="23"/>
      <c r="B3" s="24"/>
      <c r="C3" s="34"/>
      <c r="D3" s="24"/>
      <c r="E3" s="34"/>
      <c r="F3" s="24"/>
      <c r="G3" s="24"/>
      <c r="H3" s="34"/>
    </row>
    <row r="4" spans="1:8" ht="32.25" customHeight="1" x14ac:dyDescent="0.25">
      <c r="A4" s="51"/>
      <c r="B4" s="88" t="s">
        <v>27</v>
      </c>
      <c r="C4" s="88"/>
      <c r="D4" s="88" t="s">
        <v>52</v>
      </c>
      <c r="E4" s="88"/>
      <c r="F4" s="89" t="s">
        <v>28</v>
      </c>
      <c r="G4" s="88" t="s">
        <v>53</v>
      </c>
      <c r="H4" s="88"/>
    </row>
    <row r="5" spans="1:8" ht="30.75" customHeight="1" x14ac:dyDescent="0.25">
      <c r="A5" s="52" t="s">
        <v>55</v>
      </c>
      <c r="B5" s="60" t="s">
        <v>29</v>
      </c>
      <c r="C5" s="35" t="s">
        <v>30</v>
      </c>
      <c r="D5" s="60" t="s">
        <v>31</v>
      </c>
      <c r="E5" s="35" t="s">
        <v>32</v>
      </c>
      <c r="F5" s="89"/>
      <c r="G5" s="60" t="s">
        <v>31</v>
      </c>
      <c r="H5" s="35" t="s">
        <v>32</v>
      </c>
    </row>
    <row r="6" spans="1:8" x14ac:dyDescent="0.25">
      <c r="A6" s="53" t="s">
        <v>66</v>
      </c>
      <c r="B6" s="42">
        <v>1345</v>
      </c>
      <c r="C6" s="43">
        <v>26689.18</v>
      </c>
      <c r="D6" s="42">
        <v>1072</v>
      </c>
      <c r="E6" s="43">
        <v>19742.54</v>
      </c>
      <c r="F6" s="42">
        <v>52</v>
      </c>
      <c r="G6" s="42">
        <v>1281</v>
      </c>
      <c r="H6" s="43">
        <v>23756.63</v>
      </c>
    </row>
    <row r="7" spans="1:8" x14ac:dyDescent="0.25">
      <c r="A7" s="54" t="s">
        <v>39</v>
      </c>
      <c r="B7" s="25">
        <v>379</v>
      </c>
      <c r="C7" s="36">
        <v>8091.7</v>
      </c>
      <c r="D7" s="25">
        <v>282</v>
      </c>
      <c r="E7" s="36">
        <v>5268.74</v>
      </c>
      <c r="F7" s="25">
        <v>15</v>
      </c>
      <c r="G7" s="25">
        <v>328</v>
      </c>
      <c r="H7" s="36">
        <v>7553.55</v>
      </c>
    </row>
    <row r="8" spans="1:8" x14ac:dyDescent="0.25">
      <c r="A8" s="54" t="s">
        <v>38</v>
      </c>
      <c r="B8" s="25">
        <v>150</v>
      </c>
      <c r="C8" s="36">
        <v>4047.26</v>
      </c>
      <c r="D8" s="25">
        <v>135</v>
      </c>
      <c r="E8" s="36">
        <v>3662</v>
      </c>
      <c r="F8" s="25">
        <v>4</v>
      </c>
      <c r="G8" s="25">
        <v>233</v>
      </c>
      <c r="H8" s="36">
        <v>4875.5</v>
      </c>
    </row>
    <row r="9" spans="1:8" x14ac:dyDescent="0.25">
      <c r="A9" s="54" t="s">
        <v>47</v>
      </c>
      <c r="B9" s="25">
        <v>25</v>
      </c>
      <c r="C9" s="36">
        <v>225</v>
      </c>
      <c r="D9" s="25">
        <v>29</v>
      </c>
      <c r="E9" s="36">
        <v>1427</v>
      </c>
      <c r="F9" s="25">
        <v>2</v>
      </c>
      <c r="G9" s="25">
        <v>25</v>
      </c>
      <c r="H9" s="36">
        <v>243</v>
      </c>
    </row>
    <row r="10" spans="1:8" x14ac:dyDescent="0.25">
      <c r="A10" s="54" t="s">
        <v>45</v>
      </c>
      <c r="B10" s="25">
        <v>6</v>
      </c>
      <c r="C10" s="36">
        <v>57</v>
      </c>
      <c r="D10" s="25">
        <v>2</v>
      </c>
      <c r="E10" s="36">
        <v>19</v>
      </c>
      <c r="F10" s="25">
        <v>0</v>
      </c>
      <c r="G10" s="25">
        <v>7</v>
      </c>
      <c r="H10" s="36">
        <v>57</v>
      </c>
    </row>
    <row r="11" spans="1:8" x14ac:dyDescent="0.25">
      <c r="A11" s="54" t="s">
        <v>42</v>
      </c>
      <c r="B11" s="25">
        <v>130</v>
      </c>
      <c r="C11" s="36">
        <v>2280.61</v>
      </c>
      <c r="D11" s="25">
        <v>104</v>
      </c>
      <c r="E11" s="36">
        <v>1680.6</v>
      </c>
      <c r="F11" s="25">
        <v>2</v>
      </c>
      <c r="G11" s="25">
        <v>102</v>
      </c>
      <c r="H11" s="36">
        <v>1844.21</v>
      </c>
    </row>
    <row r="12" spans="1:8" x14ac:dyDescent="0.25">
      <c r="A12" s="54" t="s">
        <v>41</v>
      </c>
      <c r="B12" s="25">
        <v>80</v>
      </c>
      <c r="C12" s="36">
        <v>1655.66</v>
      </c>
      <c r="D12" s="25">
        <v>84</v>
      </c>
      <c r="E12" s="36">
        <v>1439</v>
      </c>
      <c r="F12" s="25">
        <v>1</v>
      </c>
      <c r="G12" s="25">
        <v>80</v>
      </c>
      <c r="H12" s="36">
        <v>1374.5</v>
      </c>
    </row>
    <row r="13" spans="1:8" x14ac:dyDescent="0.25">
      <c r="A13" s="54" t="s">
        <v>43</v>
      </c>
      <c r="B13" s="25">
        <v>84</v>
      </c>
      <c r="C13" s="36">
        <v>2176.2800000000002</v>
      </c>
      <c r="D13" s="25">
        <v>58</v>
      </c>
      <c r="E13" s="36">
        <v>1279</v>
      </c>
      <c r="F13" s="25">
        <v>0</v>
      </c>
      <c r="G13" s="25">
        <v>58</v>
      </c>
      <c r="H13" s="36">
        <v>947.37</v>
      </c>
    </row>
    <row r="14" spans="1:8" x14ac:dyDescent="0.25">
      <c r="A14" s="54" t="s">
        <v>44</v>
      </c>
      <c r="B14" s="25">
        <v>124</v>
      </c>
      <c r="C14" s="36">
        <v>2801</v>
      </c>
      <c r="D14" s="25">
        <v>72</v>
      </c>
      <c r="E14" s="36">
        <v>1363</v>
      </c>
      <c r="F14" s="25">
        <v>1</v>
      </c>
      <c r="G14" s="25">
        <v>126</v>
      </c>
      <c r="H14" s="36">
        <v>2985</v>
      </c>
    </row>
    <row r="15" spans="1:8" x14ac:dyDescent="0.25">
      <c r="A15" s="54" t="s">
        <v>46</v>
      </c>
      <c r="B15" s="25">
        <v>217</v>
      </c>
      <c r="C15" s="36">
        <v>3330.37</v>
      </c>
      <c r="D15" s="25">
        <v>157</v>
      </c>
      <c r="E15" s="36">
        <v>1852</v>
      </c>
      <c r="F15" s="25">
        <v>5</v>
      </c>
      <c r="G15" s="25">
        <v>181</v>
      </c>
      <c r="H15" s="36">
        <v>2131</v>
      </c>
    </row>
    <row r="16" spans="1:8" x14ac:dyDescent="0.25">
      <c r="A16" s="54" t="s">
        <v>40</v>
      </c>
      <c r="B16" s="25">
        <v>150</v>
      </c>
      <c r="C16" s="36">
        <v>2024.3</v>
      </c>
      <c r="D16" s="25">
        <v>149</v>
      </c>
      <c r="E16" s="36">
        <v>1752.2</v>
      </c>
      <c r="F16" s="25">
        <v>22</v>
      </c>
      <c r="G16" s="25">
        <v>141</v>
      </c>
      <c r="H16" s="36">
        <v>1745.5</v>
      </c>
    </row>
    <row r="17" spans="1:8" x14ac:dyDescent="0.25">
      <c r="A17" s="26"/>
      <c r="B17" s="27"/>
      <c r="C17" s="37"/>
      <c r="D17" s="27"/>
      <c r="E17" s="37"/>
      <c r="F17" s="27"/>
      <c r="G17" s="27"/>
      <c r="H17" s="37"/>
    </row>
    <row r="18" spans="1:8" x14ac:dyDescent="0.25">
      <c r="A18" s="23"/>
      <c r="B18" s="28"/>
      <c r="C18" s="38"/>
      <c r="D18" s="28"/>
      <c r="E18" s="38"/>
      <c r="F18" s="28"/>
      <c r="G18" s="28"/>
      <c r="H18" s="38"/>
    </row>
    <row r="19" spans="1:8" x14ac:dyDescent="0.25">
      <c r="A19" s="29"/>
      <c r="B19" s="30" t="s">
        <v>33</v>
      </c>
      <c r="C19" s="38"/>
      <c r="D19" s="28"/>
      <c r="E19" s="38"/>
      <c r="F19" s="28"/>
      <c r="G19" s="28"/>
      <c r="H19" s="38"/>
    </row>
  </sheetData>
  <mergeCells count="5">
    <mergeCell ref="A1:H1"/>
    <mergeCell ref="B4:C4"/>
    <mergeCell ref="D4:E4"/>
    <mergeCell ref="F4:F5"/>
    <mergeCell ref="G4:H4"/>
  </mergeCells>
  <pageMargins left="0.7" right="0.7" top="0.75" bottom="0.75" header="0.3" footer="0.3"/>
  <pageSetup paperSize="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C18" sqref="C18"/>
    </sheetView>
  </sheetViews>
  <sheetFormatPr defaultRowHeight="15.75" x14ac:dyDescent="0.25"/>
  <cols>
    <col min="1" max="1" width="9.140625" style="22"/>
    <col min="2" max="2" width="14.42578125" style="22" customWidth="1"/>
    <col min="3" max="3" width="19.42578125" style="22" customWidth="1"/>
    <col min="4" max="4" width="17" style="22" customWidth="1"/>
    <col min="5" max="5" width="17.42578125" style="22" customWidth="1"/>
    <col min="6" max="6" width="18.85546875" style="22" customWidth="1"/>
    <col min="7" max="7" width="16.42578125" style="22" customWidth="1"/>
    <col min="8" max="8" width="19.42578125" style="22" customWidth="1"/>
    <col min="9" max="16384" width="9.140625" style="22"/>
  </cols>
  <sheetData>
    <row r="1" spans="1:8" ht="51" customHeight="1" x14ac:dyDescent="0.25">
      <c r="A1" s="87" t="s">
        <v>54</v>
      </c>
      <c r="B1" s="87"/>
      <c r="C1" s="87"/>
      <c r="D1" s="87"/>
      <c r="E1" s="87"/>
      <c r="F1" s="87"/>
      <c r="G1" s="87"/>
      <c r="H1" s="87"/>
    </row>
    <row r="2" spans="1:8" x14ac:dyDescent="0.25">
      <c r="A2" s="23"/>
      <c r="B2" s="24"/>
      <c r="C2" s="34"/>
      <c r="D2" s="24"/>
      <c r="E2" s="34"/>
      <c r="F2" s="24"/>
      <c r="G2" s="24"/>
      <c r="H2" s="34"/>
    </row>
    <row r="3" spans="1:8" x14ac:dyDescent="0.25">
      <c r="A3" s="23"/>
      <c r="B3" s="24"/>
      <c r="C3" s="34"/>
      <c r="D3" s="24"/>
      <c r="E3" s="34"/>
      <c r="F3" s="24"/>
      <c r="G3" s="24"/>
      <c r="H3" s="34"/>
    </row>
    <row r="4" spans="1:8" ht="32.25" customHeight="1" x14ac:dyDescent="0.25">
      <c r="A4" s="31"/>
      <c r="B4" s="88" t="s">
        <v>27</v>
      </c>
      <c r="C4" s="88"/>
      <c r="D4" s="88" t="s">
        <v>52</v>
      </c>
      <c r="E4" s="88"/>
      <c r="F4" s="89" t="s">
        <v>28</v>
      </c>
      <c r="G4" s="88" t="s">
        <v>53</v>
      </c>
      <c r="H4" s="88"/>
    </row>
    <row r="5" spans="1:8" ht="30.75" customHeight="1" x14ac:dyDescent="0.25">
      <c r="A5" s="32" t="s">
        <v>55</v>
      </c>
      <c r="B5" s="61" t="s">
        <v>29</v>
      </c>
      <c r="C5" s="35" t="s">
        <v>30</v>
      </c>
      <c r="D5" s="61" t="s">
        <v>31</v>
      </c>
      <c r="E5" s="35" t="s">
        <v>32</v>
      </c>
      <c r="F5" s="89"/>
      <c r="G5" s="61" t="s">
        <v>31</v>
      </c>
      <c r="H5" s="35" t="s">
        <v>32</v>
      </c>
    </row>
    <row r="6" spans="1:8" x14ac:dyDescent="0.25">
      <c r="A6" s="41" t="s">
        <v>67</v>
      </c>
      <c r="B6" s="42">
        <v>580</v>
      </c>
      <c r="C6" s="43">
        <v>14262.17</v>
      </c>
      <c r="D6" s="42">
        <v>407</v>
      </c>
      <c r="E6" s="43">
        <v>6435.82</v>
      </c>
      <c r="F6" s="42">
        <v>27</v>
      </c>
      <c r="G6" s="42">
        <v>515</v>
      </c>
      <c r="H6" s="43">
        <v>9770.31</v>
      </c>
    </row>
    <row r="7" spans="1:8" x14ac:dyDescent="0.25">
      <c r="A7" s="33" t="s">
        <v>39</v>
      </c>
      <c r="B7" s="25">
        <v>112</v>
      </c>
      <c r="C7" s="36">
        <v>2658.85</v>
      </c>
      <c r="D7" s="25">
        <v>40</v>
      </c>
      <c r="E7" s="36">
        <v>921</v>
      </c>
      <c r="F7" s="25">
        <v>11</v>
      </c>
      <c r="G7" s="25">
        <v>138</v>
      </c>
      <c r="H7" s="36">
        <v>1862.91</v>
      </c>
    </row>
    <row r="8" spans="1:8" x14ac:dyDescent="0.25">
      <c r="A8" s="33" t="s">
        <v>38</v>
      </c>
      <c r="B8" s="25">
        <v>128</v>
      </c>
      <c r="C8" s="36">
        <v>2707</v>
      </c>
      <c r="D8" s="25">
        <v>66</v>
      </c>
      <c r="E8" s="36">
        <v>1286.5</v>
      </c>
      <c r="F8" s="25">
        <v>0</v>
      </c>
      <c r="G8" s="25">
        <v>41</v>
      </c>
      <c r="H8" s="36">
        <v>1878.4</v>
      </c>
    </row>
    <row r="9" spans="1:8" x14ac:dyDescent="0.25">
      <c r="A9" s="33" t="s">
        <v>47</v>
      </c>
      <c r="B9" s="25">
        <v>8</v>
      </c>
      <c r="C9" s="36">
        <v>144</v>
      </c>
      <c r="D9" s="25">
        <v>14</v>
      </c>
      <c r="E9" s="36">
        <v>124</v>
      </c>
      <c r="F9" s="25">
        <v>0</v>
      </c>
      <c r="G9" s="25">
        <v>10</v>
      </c>
      <c r="H9" s="36">
        <v>154</v>
      </c>
    </row>
    <row r="10" spans="1:8" x14ac:dyDescent="0.25">
      <c r="A10" s="33" t="s">
        <v>45</v>
      </c>
      <c r="B10" s="25">
        <v>0</v>
      </c>
      <c r="C10" s="36">
        <v>0</v>
      </c>
      <c r="D10" s="25">
        <v>2</v>
      </c>
      <c r="E10" s="36">
        <v>18.5</v>
      </c>
      <c r="F10" s="25">
        <v>0</v>
      </c>
      <c r="G10" s="25">
        <v>0</v>
      </c>
      <c r="H10" s="36">
        <v>0</v>
      </c>
    </row>
    <row r="11" spans="1:8" x14ac:dyDescent="0.25">
      <c r="A11" s="33" t="s">
        <v>42</v>
      </c>
      <c r="B11" s="25">
        <v>65</v>
      </c>
      <c r="C11" s="36">
        <v>4210.22</v>
      </c>
      <c r="D11" s="25">
        <v>81</v>
      </c>
      <c r="E11" s="36">
        <v>1116.5700000000002</v>
      </c>
      <c r="F11" s="25">
        <v>2</v>
      </c>
      <c r="G11" s="25">
        <v>68</v>
      </c>
      <c r="H11" s="36">
        <v>981.44</v>
      </c>
    </row>
    <row r="12" spans="1:8" x14ac:dyDescent="0.25">
      <c r="A12" s="33" t="s">
        <v>41</v>
      </c>
      <c r="B12" s="25">
        <v>31</v>
      </c>
      <c r="C12" s="36">
        <v>776</v>
      </c>
      <c r="D12" s="25">
        <v>36</v>
      </c>
      <c r="E12" s="36">
        <v>631.5</v>
      </c>
      <c r="F12" s="25">
        <v>3</v>
      </c>
      <c r="G12" s="25">
        <v>33</v>
      </c>
      <c r="H12" s="36">
        <v>394.62</v>
      </c>
    </row>
    <row r="13" spans="1:8" x14ac:dyDescent="0.25">
      <c r="A13" s="33" t="s">
        <v>43</v>
      </c>
      <c r="B13" s="25">
        <v>33</v>
      </c>
      <c r="C13" s="36">
        <v>787.3</v>
      </c>
      <c r="D13" s="25">
        <v>23</v>
      </c>
      <c r="E13" s="36">
        <v>210.5</v>
      </c>
      <c r="F13" s="25">
        <v>4</v>
      </c>
      <c r="G13" s="25">
        <v>20</v>
      </c>
      <c r="H13" s="36">
        <v>985.17000000000007</v>
      </c>
    </row>
    <row r="14" spans="1:8" x14ac:dyDescent="0.25">
      <c r="A14" s="33" t="s">
        <v>44</v>
      </c>
      <c r="B14" s="25">
        <v>44</v>
      </c>
      <c r="C14" s="36">
        <v>1037.2</v>
      </c>
      <c r="D14" s="25">
        <v>17</v>
      </c>
      <c r="E14" s="36">
        <v>370</v>
      </c>
      <c r="F14" s="25">
        <v>0</v>
      </c>
      <c r="G14" s="25">
        <v>47</v>
      </c>
      <c r="H14" s="36">
        <v>982</v>
      </c>
    </row>
    <row r="15" spans="1:8" x14ac:dyDescent="0.25">
      <c r="A15" s="33" t="s">
        <v>46</v>
      </c>
      <c r="B15" s="25">
        <v>65</v>
      </c>
      <c r="C15" s="36">
        <v>635</v>
      </c>
      <c r="D15" s="25">
        <v>75</v>
      </c>
      <c r="E15" s="36">
        <v>1041.25</v>
      </c>
      <c r="F15" s="25">
        <v>3</v>
      </c>
      <c r="G15" s="25">
        <v>71</v>
      </c>
      <c r="H15" s="36">
        <v>1465.87</v>
      </c>
    </row>
    <row r="16" spans="1:8" x14ac:dyDescent="0.25">
      <c r="A16" s="33" t="s">
        <v>40</v>
      </c>
      <c r="B16" s="25">
        <v>94</v>
      </c>
      <c r="C16" s="36">
        <v>1306.5999999999999</v>
      </c>
      <c r="D16" s="25">
        <v>53</v>
      </c>
      <c r="E16" s="36">
        <v>716</v>
      </c>
      <c r="F16" s="25">
        <v>4</v>
      </c>
      <c r="G16" s="25">
        <v>87</v>
      </c>
      <c r="H16" s="36">
        <v>1065.8999999999999</v>
      </c>
    </row>
    <row r="17" spans="1:8" x14ac:dyDescent="0.25">
      <c r="A17" s="26"/>
      <c r="B17" s="27"/>
      <c r="C17" s="37"/>
      <c r="D17" s="27"/>
      <c r="E17" s="37"/>
      <c r="F17" s="27"/>
      <c r="G17" s="27"/>
      <c r="H17" s="37"/>
    </row>
    <row r="18" spans="1:8" x14ac:dyDescent="0.25">
      <c r="A18" s="23"/>
      <c r="B18" s="28"/>
      <c r="C18" s="38"/>
      <c r="D18" s="28"/>
      <c r="E18" s="38"/>
      <c r="F18" s="28"/>
      <c r="G18" s="28"/>
      <c r="H18" s="38"/>
    </row>
    <row r="19" spans="1:8" x14ac:dyDescent="0.25">
      <c r="A19" s="29"/>
      <c r="B19" s="30" t="s">
        <v>33</v>
      </c>
      <c r="C19" s="38"/>
      <c r="D19" s="28"/>
      <c r="E19" s="38"/>
      <c r="F19" s="28"/>
      <c r="G19" s="28"/>
      <c r="H19" s="38"/>
    </row>
  </sheetData>
  <mergeCells count="5">
    <mergeCell ref="A1:H1"/>
    <mergeCell ref="B4:C4"/>
    <mergeCell ref="D4:E4"/>
    <mergeCell ref="F4:F5"/>
    <mergeCell ref="G4:H4"/>
  </mergeCells>
  <pageMargins left="0.7" right="0.7" top="0.75" bottom="0.75" header="0.3" footer="0.3"/>
  <pageSetup paperSize="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D24" sqref="D24"/>
    </sheetView>
  </sheetViews>
  <sheetFormatPr defaultRowHeight="15.75" x14ac:dyDescent="0.25"/>
  <cols>
    <col min="1" max="1" width="9.140625" style="22"/>
    <col min="2" max="2" width="14.42578125" style="22" customWidth="1"/>
    <col min="3" max="3" width="19.42578125" style="22" customWidth="1"/>
    <col min="4" max="4" width="17" style="22" customWidth="1"/>
    <col min="5" max="5" width="17.42578125" style="22" customWidth="1"/>
    <col min="6" max="6" width="18.85546875" style="22" customWidth="1"/>
    <col min="7" max="7" width="16.42578125" style="22" customWidth="1"/>
    <col min="8" max="8" width="19.42578125" style="22" customWidth="1"/>
    <col min="9" max="16384" width="9.140625" style="22"/>
  </cols>
  <sheetData>
    <row r="1" spans="1:8" ht="51" customHeight="1" x14ac:dyDescent="0.25">
      <c r="A1" s="87" t="s">
        <v>54</v>
      </c>
      <c r="B1" s="87"/>
      <c r="C1" s="87"/>
      <c r="D1" s="87"/>
      <c r="E1" s="87"/>
      <c r="F1" s="87"/>
      <c r="G1" s="87"/>
      <c r="H1" s="87"/>
    </row>
    <row r="2" spans="1:8" x14ac:dyDescent="0.25">
      <c r="A2" s="23"/>
      <c r="B2" s="24"/>
      <c r="C2" s="34"/>
      <c r="D2" s="24"/>
      <c r="E2" s="34"/>
      <c r="F2" s="24"/>
      <c r="G2" s="24"/>
      <c r="H2" s="34"/>
    </row>
    <row r="3" spans="1:8" x14ac:dyDescent="0.25">
      <c r="A3" s="23"/>
      <c r="B3" s="24"/>
      <c r="C3" s="34"/>
      <c r="D3" s="24"/>
      <c r="E3" s="34"/>
      <c r="F3" s="24"/>
      <c r="G3" s="24"/>
      <c r="H3" s="34"/>
    </row>
    <row r="4" spans="1:8" ht="32.25" customHeight="1" x14ac:dyDescent="0.25">
      <c r="A4" s="31"/>
      <c r="B4" s="88" t="s">
        <v>27</v>
      </c>
      <c r="C4" s="88"/>
      <c r="D4" s="88" t="s">
        <v>52</v>
      </c>
      <c r="E4" s="88"/>
      <c r="F4" s="89" t="s">
        <v>28</v>
      </c>
      <c r="G4" s="88" t="s">
        <v>53</v>
      </c>
      <c r="H4" s="88"/>
    </row>
    <row r="5" spans="1:8" ht="30.75" customHeight="1" x14ac:dyDescent="0.25">
      <c r="A5" s="32" t="s">
        <v>55</v>
      </c>
      <c r="B5" s="62" t="s">
        <v>29</v>
      </c>
      <c r="C5" s="35" t="s">
        <v>30</v>
      </c>
      <c r="D5" s="62" t="s">
        <v>31</v>
      </c>
      <c r="E5" s="35" t="s">
        <v>32</v>
      </c>
      <c r="F5" s="89"/>
      <c r="G5" s="62" t="s">
        <v>31</v>
      </c>
      <c r="H5" s="35" t="s">
        <v>32</v>
      </c>
    </row>
    <row r="6" spans="1:8" x14ac:dyDescent="0.25">
      <c r="A6" s="41" t="s">
        <v>68</v>
      </c>
      <c r="B6" s="63">
        <v>496</v>
      </c>
      <c r="C6" s="64">
        <v>11406.58</v>
      </c>
      <c r="D6" s="63">
        <v>496</v>
      </c>
      <c r="E6" s="64">
        <v>10266.900000000001</v>
      </c>
      <c r="F6" s="63">
        <v>6</v>
      </c>
      <c r="G6" s="63">
        <v>429</v>
      </c>
      <c r="H6" s="64">
        <v>7360.5399999999991</v>
      </c>
    </row>
    <row r="7" spans="1:8" x14ac:dyDescent="0.25">
      <c r="A7" s="33" t="s">
        <v>39</v>
      </c>
      <c r="B7" s="25">
        <v>151</v>
      </c>
      <c r="C7" s="36">
        <v>2996.5</v>
      </c>
      <c r="D7" s="25">
        <v>120</v>
      </c>
      <c r="E7" s="36">
        <v>3863.42</v>
      </c>
      <c r="F7" s="25">
        <v>2</v>
      </c>
      <c r="G7" s="25">
        <v>115</v>
      </c>
      <c r="H7" s="36">
        <v>2407.9499999999998</v>
      </c>
    </row>
    <row r="8" spans="1:8" x14ac:dyDescent="0.25">
      <c r="A8" s="33" t="s">
        <v>38</v>
      </c>
      <c r="B8" s="25">
        <v>103</v>
      </c>
      <c r="C8" s="36">
        <v>2844.62</v>
      </c>
      <c r="D8" s="25">
        <v>69</v>
      </c>
      <c r="E8" s="36">
        <v>1645.5</v>
      </c>
      <c r="F8" s="25">
        <v>0</v>
      </c>
      <c r="G8" s="25">
        <v>59</v>
      </c>
      <c r="H8" s="36">
        <v>1116</v>
      </c>
    </row>
    <row r="9" spans="1:8" x14ac:dyDescent="0.25">
      <c r="A9" s="33" t="s">
        <v>47</v>
      </c>
      <c r="B9" s="25">
        <v>7</v>
      </c>
      <c r="C9" s="36">
        <v>57</v>
      </c>
      <c r="D9" s="25">
        <v>13</v>
      </c>
      <c r="E9" s="36">
        <v>112</v>
      </c>
      <c r="F9" s="25">
        <v>0</v>
      </c>
      <c r="G9" s="25">
        <v>6</v>
      </c>
      <c r="H9" s="36">
        <v>42</v>
      </c>
    </row>
    <row r="10" spans="1:8" x14ac:dyDescent="0.25">
      <c r="A10" s="33" t="s">
        <v>45</v>
      </c>
      <c r="B10" s="25">
        <v>0</v>
      </c>
      <c r="C10" s="36">
        <v>0</v>
      </c>
      <c r="D10" s="25">
        <v>1</v>
      </c>
      <c r="E10" s="36">
        <v>15</v>
      </c>
      <c r="F10" s="25">
        <v>0</v>
      </c>
      <c r="G10" s="25">
        <v>0</v>
      </c>
      <c r="H10" s="36">
        <v>0</v>
      </c>
    </row>
    <row r="11" spans="1:8" x14ac:dyDescent="0.25">
      <c r="A11" s="33" t="s">
        <v>42</v>
      </c>
      <c r="B11" s="25">
        <v>43</v>
      </c>
      <c r="C11" s="36">
        <v>1422.3000000000002</v>
      </c>
      <c r="D11" s="25">
        <v>39</v>
      </c>
      <c r="E11" s="36">
        <v>1209.29</v>
      </c>
      <c r="F11" s="25">
        <v>1</v>
      </c>
      <c r="G11" s="25">
        <v>43</v>
      </c>
      <c r="H11" s="36">
        <v>1207.0899999999999</v>
      </c>
    </row>
    <row r="12" spans="1:8" x14ac:dyDescent="0.25">
      <c r="A12" s="33" t="s">
        <v>41</v>
      </c>
      <c r="B12" s="25">
        <v>19</v>
      </c>
      <c r="C12" s="36">
        <v>948</v>
      </c>
      <c r="D12" s="25">
        <v>24</v>
      </c>
      <c r="E12" s="36">
        <v>409.12</v>
      </c>
      <c r="F12" s="25">
        <v>0</v>
      </c>
      <c r="G12" s="25">
        <v>16</v>
      </c>
      <c r="H12" s="36">
        <v>196</v>
      </c>
    </row>
    <row r="13" spans="1:8" x14ac:dyDescent="0.25">
      <c r="A13" s="33" t="s">
        <v>43</v>
      </c>
      <c r="B13" s="25">
        <v>23</v>
      </c>
      <c r="C13" s="36">
        <v>1081.3</v>
      </c>
      <c r="D13" s="25">
        <v>17</v>
      </c>
      <c r="E13" s="36">
        <v>146</v>
      </c>
      <c r="F13" s="25">
        <v>0</v>
      </c>
      <c r="G13" s="25">
        <v>22</v>
      </c>
      <c r="H13" s="36">
        <v>236.94</v>
      </c>
    </row>
    <row r="14" spans="1:8" x14ac:dyDescent="0.25">
      <c r="A14" s="33" t="s">
        <v>44</v>
      </c>
      <c r="B14" s="25">
        <v>48</v>
      </c>
      <c r="C14" s="36">
        <v>797.86</v>
      </c>
      <c r="D14" s="25">
        <v>71</v>
      </c>
      <c r="E14" s="36">
        <v>1466.5</v>
      </c>
      <c r="F14" s="25">
        <v>0</v>
      </c>
      <c r="G14" s="25">
        <v>31</v>
      </c>
      <c r="H14" s="36">
        <v>688.06</v>
      </c>
    </row>
    <row r="15" spans="1:8" x14ac:dyDescent="0.25">
      <c r="A15" s="33" t="s">
        <v>46</v>
      </c>
      <c r="B15" s="25">
        <v>47</v>
      </c>
      <c r="C15" s="36">
        <v>412</v>
      </c>
      <c r="D15" s="25">
        <v>89</v>
      </c>
      <c r="E15" s="36">
        <v>759.87</v>
      </c>
      <c r="F15" s="25">
        <v>3</v>
      </c>
      <c r="G15" s="25">
        <v>83</v>
      </c>
      <c r="H15" s="36">
        <v>737.5</v>
      </c>
    </row>
    <row r="16" spans="1:8" x14ac:dyDescent="0.25">
      <c r="A16" s="33" t="s">
        <v>40</v>
      </c>
      <c r="B16" s="25">
        <v>55</v>
      </c>
      <c r="C16" s="36">
        <v>847</v>
      </c>
      <c r="D16" s="25">
        <v>53</v>
      </c>
      <c r="E16" s="36">
        <v>640.20000000000005</v>
      </c>
      <c r="F16" s="25">
        <v>0</v>
      </c>
      <c r="G16" s="25">
        <v>54</v>
      </c>
      <c r="H16" s="36">
        <v>729</v>
      </c>
    </row>
    <row r="17" spans="1:8" x14ac:dyDescent="0.25">
      <c r="A17" s="26"/>
      <c r="B17" s="27"/>
      <c r="C17" s="37"/>
      <c r="D17" s="27"/>
      <c r="E17" s="37"/>
      <c r="F17" s="27"/>
      <c r="G17" s="27"/>
      <c r="H17" s="37"/>
    </row>
    <row r="18" spans="1:8" x14ac:dyDescent="0.25">
      <c r="A18" s="23"/>
      <c r="B18" s="28"/>
      <c r="C18" s="38"/>
      <c r="D18" s="28"/>
      <c r="E18" s="38"/>
      <c r="F18" s="28"/>
      <c r="G18" s="28"/>
      <c r="H18" s="38"/>
    </row>
    <row r="19" spans="1:8" x14ac:dyDescent="0.25">
      <c r="A19" s="29"/>
      <c r="B19" s="30" t="s">
        <v>33</v>
      </c>
      <c r="C19" s="38"/>
      <c r="D19" s="28"/>
      <c r="E19" s="38"/>
      <c r="F19" s="28"/>
      <c r="G19" s="28"/>
      <c r="H19" s="38"/>
    </row>
  </sheetData>
  <mergeCells count="5">
    <mergeCell ref="A1:H1"/>
    <mergeCell ref="B4:C4"/>
    <mergeCell ref="D4:E4"/>
    <mergeCell ref="F4:F5"/>
    <mergeCell ref="G4:H4"/>
  </mergeCells>
  <pageMargins left="0.7" right="0.7" top="0.75" bottom="0.75" header="0.3" footer="0.3"/>
  <pageSetup paperSize="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D21" sqref="D21"/>
    </sheetView>
  </sheetViews>
  <sheetFormatPr defaultRowHeight="15" x14ac:dyDescent="0.25"/>
  <cols>
    <col min="1" max="1" width="11.140625" style="66" customWidth="1"/>
    <col min="2" max="7" width="9.140625" style="66"/>
    <col min="8" max="8" width="16.28515625" style="66" customWidth="1"/>
    <col min="9" max="16384" width="9.140625" style="66"/>
  </cols>
  <sheetData>
    <row r="1" spans="1:8" ht="62.25" customHeight="1" x14ac:dyDescent="0.25">
      <c r="A1" s="91" t="s">
        <v>69</v>
      </c>
      <c r="B1" s="91"/>
      <c r="C1" s="91"/>
      <c r="D1" s="91"/>
      <c r="E1" s="91"/>
      <c r="F1" s="91"/>
      <c r="G1" s="91"/>
      <c r="H1" s="91"/>
    </row>
    <row r="2" spans="1:8" ht="15.75" x14ac:dyDescent="0.25">
      <c r="A2" s="67"/>
      <c r="B2" s="68"/>
      <c r="C2" s="69"/>
      <c r="D2" s="68"/>
      <c r="E2" s="69"/>
      <c r="F2" s="68"/>
      <c r="G2" s="68"/>
      <c r="H2" s="69"/>
    </row>
    <row r="3" spans="1:8" ht="15.75" x14ac:dyDescent="0.25">
      <c r="A3" s="70"/>
      <c r="B3" s="92" t="s">
        <v>27</v>
      </c>
      <c r="C3" s="92"/>
      <c r="D3" s="92" t="s">
        <v>52</v>
      </c>
      <c r="E3" s="92"/>
      <c r="F3" s="93" t="s">
        <v>28</v>
      </c>
      <c r="G3" s="92" t="s">
        <v>53</v>
      </c>
      <c r="H3" s="92"/>
    </row>
    <row r="4" spans="1:8" ht="63" x14ac:dyDescent="0.25">
      <c r="A4" s="71" t="s">
        <v>55</v>
      </c>
      <c r="B4" s="72" t="s">
        <v>29</v>
      </c>
      <c r="C4" s="73" t="s">
        <v>30</v>
      </c>
      <c r="D4" s="72" t="s">
        <v>31</v>
      </c>
      <c r="E4" s="73" t="s">
        <v>32</v>
      </c>
      <c r="F4" s="94"/>
      <c r="G4" s="72" t="s">
        <v>31</v>
      </c>
      <c r="H4" s="73" t="s">
        <v>32</v>
      </c>
    </row>
    <row r="5" spans="1:8" ht="15.75" x14ac:dyDescent="0.25">
      <c r="A5" s="74" t="s">
        <v>70</v>
      </c>
      <c r="B5" s="75">
        <f>SUM(B6:B15)</f>
        <v>291</v>
      </c>
      <c r="C5" s="76">
        <f t="shared" ref="C5:H5" si="0">SUM(C6:C15)</f>
        <v>7422.4699999999993</v>
      </c>
      <c r="D5" s="75">
        <f t="shared" si="0"/>
        <v>417</v>
      </c>
      <c r="E5" s="76">
        <f t="shared" si="0"/>
        <v>8931.57</v>
      </c>
      <c r="F5" s="75">
        <f t="shared" si="0"/>
        <v>42</v>
      </c>
      <c r="G5" s="75">
        <f t="shared" si="0"/>
        <v>342</v>
      </c>
      <c r="H5" s="76">
        <f t="shared" si="0"/>
        <v>7891.7960000000003</v>
      </c>
    </row>
    <row r="6" spans="1:8" ht="15.75" x14ac:dyDescent="0.25">
      <c r="A6" s="74" t="s">
        <v>39</v>
      </c>
      <c r="B6" s="77">
        <f>[1]Заявки1С!B4+[1]Заявки1С!B5+[1]Заявки1С!B6+[1]Заявки1С!B7+[1]Заявки1С!D4+[1]Заявки1С!D5+[1]Заявки1С!D6+[1]Заявки1С!D7+[1]Заявки1С!F4+[1]Заявки1С!F5+[1]Заявки1С!F6+[1]Заявки1С!F7+[1]Заявки1С!B11+[1]Заявки1С!B12+[1]Заявки1С!D11+[1]Заявки1С!D12</f>
        <v>83</v>
      </c>
      <c r="C6" s="78">
        <f>[1]Заявки1С!C4+[1]Заявки1С!C5+[1]Заявки1С!C6+[1]Заявки1С!C7+[1]Заявки1С!E4+[1]Заявки1С!E5+[1]Заявки1С!E6+[1]Заявки1С!E7+[1]Заявки1С!G4+[1]Заявки1С!G5+[1]Заявки1С!G6+[1]Заявки1С!G7+[1]Заявки1С!C11+[1]Заявки1С!C12+[1]Заявки1С!E11+[1]Заявки1С!E12</f>
        <v>1580.3200000000002</v>
      </c>
      <c r="D6" s="77">
        <f>[1]Акты1С!B4+[1]Акты1С!B5+[1]Акты1С!B6+[1]Акты1С!B7+[1]Акты1С!D4+[1]Акты1С!D5+[1]Акты1С!D6+[1]Акты1С!D7+[1]Акты1С!B11+[1]Акты1С!B12+[1]Акты1С!D11+[1]Акты1С!D12</f>
        <v>120</v>
      </c>
      <c r="E6" s="78">
        <f>[1]Акты1С!C4+[1]Акты1С!C5+[1]Акты1С!C6+[1]Акты1С!C7+[1]Акты1С!E4+[1]Акты1С!E5+[1]Акты1С!E6+[1]Акты1С!E7+[1]Акты1С!C11+[1]Акты1С!C12+[1]Акты1С!E11+[1]Акты1С!E12</f>
        <v>2912.4</v>
      </c>
      <c r="F6" s="77">
        <f>[1]Аннулированные1С!B3+[1]Аннулированные1С!B4+[1]Аннулированные1С!B5+[1]Аннулированные1С!B6+[1]Аннулированные1С!C3+[1]Аннулированные1С!C4+[1]Аннулированные1С!C5+[1]Аннулированные1С!C6+[1]Аннулированные1С!B9+[1]Аннулированные1С!B10+[1]Аннулированные1С!C9+[1]Аннулированные1С!C10</f>
        <v>9</v>
      </c>
      <c r="G6" s="77">
        <f>[1]Договоры1С!B4+[1]Договоры1С!B5+[1]Договоры1С!B6+[1]Договоры1С!B7+[1]Договоры1С!D4+[1]Договоры1С!D5+[1]Договоры1С!D6+[1]Договоры1С!D7+[1]Договоры1С!B11+[1]Договоры1С!B12+[1]Договоры1С!D11+[1]Договоры1С!D12</f>
        <v>75</v>
      </c>
      <c r="H6" s="78">
        <f>[1]Договоры1С!C4+[1]Договоры1С!C5+[1]Договоры1С!C6+[1]Договоры1С!C7+[1]Договоры1С!E4+[1]Договоры1С!E5+[1]Договоры1С!E6+[1]Договоры1С!E7+[1]Договоры1С!C11+[1]Договоры1С!C12+[1]Договоры1С!E11+[1]Договоры1С!E12</f>
        <v>1021.086</v>
      </c>
    </row>
    <row r="7" spans="1:8" ht="15.75" x14ac:dyDescent="0.25">
      <c r="A7" s="74" t="s">
        <v>38</v>
      </c>
      <c r="B7" s="77">
        <f>[1]Заявки1С!J4+[1]Заявки1С!J5+[1]Заявки1С!J6+[1]Заявки1С!J7+[1]Заявки1С!L4+[1]Заявки1С!L5+[1]Заявки1С!L6+[1]Заявки1С!L7+[1]Заявки1С!N4+[1]Заявки1С!N5+[1]Заявки1С!N6+[1]Заявки1С!N7+[1]Заявки1С!J11+[1]Заявки1С!J12+[1]Заявки1С!L11+[1]Заявки1С!L12</f>
        <v>47</v>
      </c>
      <c r="C7" s="78">
        <f>[1]Заявки1С!K4+[1]Заявки1С!K5+[1]Заявки1С!K6+[1]Заявки1С!K7+[1]Заявки1С!M4+[1]Заявки1С!M5+[1]Заявки1С!M6+[1]Заявки1С!M7+[1]Заявки1С!O4+[1]Заявки1С!O5+[1]Заявки1С!O6+[1]Заявки1С!O7+[1]Заявки1С!K11+[1]Заявки1С!K12+[1]Заявки1С!M11+[1]Заявки1С!M12</f>
        <v>1025</v>
      </c>
      <c r="D7" s="77">
        <f>[1]Акты1С!H4+[1]Акты1С!H5+[1]Акты1С!H6+[1]Акты1С!H7+[1]Акты1С!J4+[1]Акты1С!J5+[1]Акты1С!J6+[1]Акты1С!J7+[1]Акты1С!H11+[1]Акты1С!H12+[1]Акты1С!J11+[1]Акты1С!J12</f>
        <v>64</v>
      </c>
      <c r="E7" s="78">
        <f>[1]Акты1С!I4+[1]Акты1С!I5+[1]Акты1С!I6+[1]Акты1С!I7+[1]Акты1С!K4+[1]Акты1С!K5+[1]Акты1С!K6+[1]Акты1С!K7+[1]Акты1С!I11+[1]Акты1С!I12+[1]Акты1С!K11+[1]Акты1С!K12</f>
        <v>1266.5</v>
      </c>
      <c r="F7" s="77">
        <f>[1]Аннулированные1С!G3+[1]Аннулированные1С!G4+[1]Аннулированные1С!G5+[1]Аннулированные1С!G6+[1]Аннулированные1С!H3+[1]Аннулированные1С!H4+[1]Аннулированные1С!H5+[1]Аннулированные1С!H6+[1]Аннулированные1С!G9+[1]Аннулированные1С!G10+[1]Аннулированные1С!H9+[1]Аннулированные1С!H10+[1]Аннулированные1С!I3+[1]Аннулированные1С!I4+[1]Аннулированные1С!I5+[1]Аннулированные1С!I6</f>
        <v>14</v>
      </c>
      <c r="G7" s="77">
        <f>[1]Договоры1С!H4+[1]Договоры1С!H5+[1]Договоры1С!H6+[1]Договоры1С!H7+[1]Договоры1С!J4+[1]Договоры1С!J5+[1]Договоры1С!J6+[1]Договоры1С!J7+[1]Договоры1С!L4+[1]Договоры1С!L5+[1]Договоры1С!L6+[1]Договоры1С!L7+[1]Договоры1С!H11+[1]Договоры1С!H12+[1]Договоры1С!J11+[1]Договоры1С!J12</f>
        <v>68</v>
      </c>
      <c r="H7" s="78">
        <f>[1]Договоры1С!I4+[1]Договоры1С!I5+[1]Договоры1С!I6+[1]Договоры1С!I7+[1]Договоры1С!K4+[1]Договоры1С!K5+[1]Договоры1С!K6+[1]Договоры1С!K7+[1]Договоры1С!M4+[1]Договоры1С!M5+[1]Договоры1С!M6+[1]Договоры1С!M7+[1]Договоры1С!I11+[1]Договоры1С!I12+[1]Договоры1С!K11+[1]Договоры1С!K12</f>
        <v>2385</v>
      </c>
    </row>
    <row r="8" spans="1:8" ht="15.75" x14ac:dyDescent="0.25">
      <c r="A8" s="74" t="s">
        <v>47</v>
      </c>
      <c r="B8" s="77">
        <f>[1]Заявки1С!B17+[1]Заявки1С!B18+[1]Заявки1С!B19+[1]Заявки1С!B20+[1]Заявки1С!D17+[1]Заявки1С!D18+[1]Заявки1С!D19+[1]Заявки1С!D20+[1]Заявки1С!B24+[1]Заявки1С!B25+[1]Заявки1С!D24+[1]Заявки1С!D25</f>
        <v>7</v>
      </c>
      <c r="C8" s="78">
        <f>[1]Заявки1С!C17+[1]Заявки1С!C18+[1]Заявки1С!C19+[1]Заявки1С!C20+[1]Заявки1С!E17+[1]Заявки1С!E18+[1]Заявки1С!E19+[1]Заявки1С!E20+[1]Заявки1С!C24+[1]Заявки1С!C25+[1]Заявки1С!E24+[1]Заявки1С!E25</f>
        <v>65</v>
      </c>
      <c r="D8" s="77">
        <f>[1]Акты1С!B17+[1]Акты1С!B18+[1]Акты1С!B19+[1]Акты1С!B20+[1]Акты1С!D17+[1]Акты1С!D18+[1]Акты1С!D19+[1]Акты1С!D20+[1]Акты1С!B24+[1]Акты1С!B25+[1]Акты1С!D24+[1]Акты1С!D25</f>
        <v>8</v>
      </c>
      <c r="E8" s="78">
        <f>[1]Акты1С!C17+[1]Акты1С!C18+[1]Акты1С!C19+[1]Акты1С!C20+[1]Акты1С!E17+[1]Акты1С!E18+[1]Акты1С!E19+[1]Акты1С!E20+[1]Акты1С!C24+[1]Акты1С!C25+[1]Акты1С!E24+[1]Акты1С!E25</f>
        <v>89</v>
      </c>
      <c r="F8" s="77">
        <f>[1]Аннулированные1С!B14+[1]Аннулированные1С!B15+[1]Аннулированные1С!B16+[1]Аннулированные1С!B17+[1]Аннулированные1С!C15+[1]Аннулированные1С!C14+[1]Аннулированные1С!C16+[1]Аннулированные1С!C17+[1]Аннулированные1С!B20+[1]Аннулированные1С!B21+[1]Аннулированные1С!C20+[1]Аннулированные1С!C21</f>
        <v>0</v>
      </c>
      <c r="G8" s="77">
        <f>[1]Договоры1С!B17+[1]Договоры1С!B18</f>
        <v>8</v>
      </c>
      <c r="H8" s="78">
        <f>[1]Договоры1С!C17+[1]Договоры1С!C18</f>
        <v>80</v>
      </c>
    </row>
    <row r="9" spans="1:8" ht="15.75" x14ac:dyDescent="0.25">
      <c r="A9" s="74" t="s">
        <v>45</v>
      </c>
      <c r="B9" s="77">
        <f>[1]Заявки1С!J17+[1]Заявки1С!J18+[1]Заявки1С!J19+[1]Заявки1С!J20+[1]Заявки1С!L17+[1]Заявки1С!L18+[1]Заявки1С!L19+[1]Заявки1С!L20+[1]Заявки1С!N17+[1]Заявки1С!N18+[1]Заявки1С!N19+[1]Заявки1С!N20+[1]Заявки1С!P17+[1]Заявки1С!P18+[1]Заявки1С!P19+[1]Заявки1С!P20</f>
        <v>0</v>
      </c>
      <c r="C9" s="78">
        <f>[1]Заявки1С!K17+[1]Заявки1С!K18+[1]Заявки1С!K19+[1]Заявки1С!K20+[1]Заявки1С!M17+[1]Заявки1С!M18+[1]Заявки1С!M19+[1]Заявки1С!M20+[1]Заявки1С!O17+[1]Заявки1С!O18+[1]Заявки1С!O19+[1]Заявки1С!O20+[1]Заявки1С!Q17+[1]Заявки1С!Q18+[1]Заявки1С!Q19+[1]Заявки1С!Q20</f>
        <v>0</v>
      </c>
      <c r="D9" s="77">
        <f>[1]Акты1С!H17+[1]Акты1С!H18+[1]Акты1С!H19+[1]Акты1С!H20+[1]Акты1С!J17+[1]Акты1С!J18+[1]Акты1С!J19+[1]Акты1С!J20+[1]Акты1С!H24+[1]Акты1С!H25+[1]Акты1С!J24+[1]Акты1С!J25</f>
        <v>0</v>
      </c>
      <c r="E9" s="78">
        <f>[1]Акты1С!I17+[1]Акты1С!I18+[1]Акты1С!I19+[1]Акты1С!I20+[1]Акты1С!K17+[1]Акты1С!K18+[1]Акты1С!K19+[1]Акты1С!K20+[1]Акты1С!I24+[1]Акты1С!I25+[1]Акты1С!K24+[1]Акты1С!K25</f>
        <v>0</v>
      </c>
      <c r="F9" s="77">
        <f>[1]Аннулированные1С!G14+[1]Аннулированные1С!G15+[1]Аннулированные1С!G16+[1]Аннулированные1С!G17+[1]Аннулированные1С!H14+[1]Аннулированные1С!H15+[1]Аннулированные1С!H16+[1]Аннулированные1С!H17+[1]Аннулированные1С!G20+[1]Аннулированные1С!G21+[1]Аннулированные1С!H20+[1]Аннулированные1С!H21+[1]Аннулированные1С!I14+[1]Аннулированные1С!I15+[1]Аннулированные1С!I16+[1]Аннулированные1С!I17</f>
        <v>0</v>
      </c>
      <c r="G9" s="77">
        <f>[1]Договоры1С!H17+[1]Договоры1С!H18+[1]Договоры1С!H19+[1]Договоры1С!H20+[1]Договоры1С!J17+[1]Договоры1С!J18+[1]Договоры1С!J19+[1]Договоры1С!J20+[1]Договоры1С!H24+[1]Договоры1С!H25+[1]Договоры1С!J24+[1]Договоры1С!J25</f>
        <v>0</v>
      </c>
      <c r="H9" s="78">
        <f>[1]Договоры1С!I17+[1]Договоры1С!I18+[1]Договоры1С!I19+[1]Договоры1С!I20+[1]Договоры1С!K17+[1]Договоры1С!K18+[1]Договоры1С!K19+[1]Договоры1С!K20+[1]Договоры1С!I24+[1]Договоры1С!I25+[1]Договоры1С!K24+[1]Договоры1С!K25</f>
        <v>0</v>
      </c>
    </row>
    <row r="10" spans="1:8" ht="15.75" x14ac:dyDescent="0.25">
      <c r="A10" s="74" t="s">
        <v>42</v>
      </c>
      <c r="B10" s="77">
        <f>[1]Заявки1С!B30+[1]Заявки1С!B31+[1]Заявки1С!B32+[1]Заявки1С!B33+[1]Заявки1С!D30+[1]Заявки1С!D31+[1]Заявки1С!D32+[1]Заявки1С!D33+[1]Заявки1С!B37+[1]Заявки1С!B38+[1]Заявки1С!D37+[1]Заявки1С!D38</f>
        <v>19</v>
      </c>
      <c r="C10" s="78">
        <f>[1]Заявки1С!C30+[1]Заявки1С!C31+[1]Заявки1С!C32+[1]Заявки1С!C33+[1]Заявки1С!E30+[1]Заявки1С!E31+[1]Заявки1С!E32+[1]Заявки1С!E33+[1]Заявки1С!C37+[1]Заявки1С!C38+[1]Заявки1С!E37+[1]Заявки1С!E38</f>
        <v>1808</v>
      </c>
      <c r="D10" s="77">
        <f>[1]Акты1С!B30+[1]Акты1С!B31+[1]Акты1С!B32+[1]Акты1С!B33+[1]Акты1С!D30+[1]Акты1С!D31+[1]Акты1С!D32+[1]Акты1С!D33+[1]Акты1С!B37+[1]Акты1С!B38+[1]Акты1С!D37+[1]Акты1С!D38</f>
        <v>30</v>
      </c>
      <c r="E10" s="78">
        <f>[1]Акты1С!C30+[1]Акты1С!C31+[1]Акты1С!C32+[1]Акты1С!C33+[1]Акты1С!E30+[1]Акты1С!E31+[1]Акты1С!E32+[1]Акты1С!E33+[1]Акты1С!C37+[1]Акты1С!C38+[1]Акты1С!E37+[1]Акты1С!E38</f>
        <v>663.28</v>
      </c>
      <c r="F10" s="77">
        <f>[1]Аннулированные1С!B25+[1]Аннулированные1С!B26+[1]Аннулированные1С!B27+[1]Аннулированные1С!B28+[1]Аннулированные1С!C25+[1]Аннулированные1С!C26+[1]Аннулированные1С!C27+[1]Аннулированные1С!C28+[1]Аннулированные1С!B31+[1]Аннулированные1С!B32+[1]Аннулированные1С!C31+[1]Аннулированные1С!C32</f>
        <v>1</v>
      </c>
      <c r="G10" s="77">
        <f>[1]Договоры1С!B30+[1]Договоры1С!B31+[1]Договоры1С!B32+[1]Договоры1С!B33+[1]Договоры1С!D30+[1]Договоры1С!D31+[1]Договоры1С!D32+[1]Договоры1С!D33+[1]Договоры1С!B37+[1]Договоры1С!B38+[1]Договоры1С!D37+[1]Договоры1С!D38</f>
        <v>27</v>
      </c>
      <c r="H10" s="78">
        <f>[1]Договоры1С!C30+[1]Договоры1С!C31+[1]Договоры1С!C32+[1]Договоры1С!C33+[1]Договоры1С!E30+[1]Договоры1С!E31+[1]Договоры1С!E32+[1]Договоры1С!E33+[1]Договоры1С!C37+[1]Договоры1С!C38+[1]Договоры1С!E37+[1]Договоры1С!E38</f>
        <v>777.41</v>
      </c>
    </row>
    <row r="11" spans="1:8" ht="15.75" x14ac:dyDescent="0.25">
      <c r="A11" s="74" t="s">
        <v>41</v>
      </c>
      <c r="B11" s="77">
        <f>[1]Заявки1С!J30+[1]Заявки1С!J31+[1]Заявки1С!J32+[1]Заявки1С!J33+[1]Заявки1С!L30+[1]Заявки1С!L31+[1]Заявки1С!L32+[1]Заявки1С!L33+[1]Заявки1С!J37+[1]Заявки1С!J38+[1]Заявки1С!L37+[1]Заявки1С!L38</f>
        <v>11</v>
      </c>
      <c r="C11" s="78">
        <f>[1]Заявки1С!K30+[1]Заявки1С!K31+[1]Заявки1С!K32+[1]Заявки1С!K33+[1]Заявки1С!M30+[1]Заявки1С!M31+[1]Заявки1С!M32+[1]Заявки1С!M33+[1]Заявки1С!K37+[1]Заявки1С!K38+[1]Заявки1С!M37+[1]Заявки1С!M38</f>
        <v>159</v>
      </c>
      <c r="D11" s="77">
        <f>[1]Акты1С!H30+[1]Акты1С!H31+[1]Акты1С!H32+[1]Акты1С!H33+[1]Акты1С!H37+[1]Акты1С!H38+[1]Акты1С!J30+[1]Акты1С!J31+[1]Акты1С!J32+[1]Акты1С!J33+[1]Акты1С!J37+[1]Акты1С!J38</f>
        <v>31</v>
      </c>
      <c r="E11" s="78">
        <f>[1]Акты1С!I30+[1]Акты1С!I31+[1]Акты1С!I32+[1]Акты1С!I33+[1]Акты1С!I37+[1]Акты1С!I38+[1]Акты1С!K30+[1]Акты1С!K31+[1]Акты1С!K32+[1]Акты1С!K33+[1]Акты1С!K37+[1]Акты1С!K38</f>
        <v>572.5</v>
      </c>
      <c r="F11" s="77">
        <f>[1]Аннулированные1С!G25+[1]Аннулированные1С!G26+[1]Аннулированные1С!G27+[1]Аннулированные1С!G28+[1]Аннулированные1С!H25+[1]Аннулированные1С!H26+[1]Аннулированные1С!H27+[1]Аннулированные1С!H28+[1]Аннулированные1С!G31+[1]Аннулированные1С!G32+[1]Аннулированные1С!H31+[1]Аннулированные1С!H32</f>
        <v>2</v>
      </c>
      <c r="G11" s="77">
        <f>[1]Договоры1С!H30+[1]Договоры1С!H31+[1]Договоры1С!H32+[1]Договоры1С!H33+[1]Договоры1С!J30+[1]Договоры1С!J31+[1]Договоры1С!J32+[1]Договоры1С!J33+[1]Договоры1С!H37+[1]Договоры1С!H38+[1]Договоры1С!J37+[1]Договоры1С!J38</f>
        <v>17</v>
      </c>
      <c r="H11" s="78">
        <f>[1]Договоры1С!I30+[1]Договоры1С!I31+[1]Договоры1С!I32+[1]Договоры1С!I33+[1]Договоры1С!K30+[1]Договоры1С!K31+[1]Договоры1С!K32+[1]Договоры1С!K33+[1]Договоры1С!I37+[1]Договоры1С!I38+[1]Договоры1С!K37+[1]Договоры1С!K38</f>
        <v>616</v>
      </c>
    </row>
    <row r="12" spans="1:8" ht="15.75" x14ac:dyDescent="0.25">
      <c r="A12" s="74" t="s">
        <v>43</v>
      </c>
      <c r="B12" s="77">
        <f>[1]Заявки1С!B43+[1]Заявки1С!B44+[1]Заявки1С!B45+[1]Заявки1С!B46+[1]Заявки1С!D43+[1]Заявки1С!D45+[1]Заявки1С!D44+[1]Заявки1С!D46+[1]Заявки1С!B50+[1]Заявки1С!B51+[1]Заявки1С!D50+[1]Заявки1С!D51</f>
        <v>16</v>
      </c>
      <c r="C12" s="78">
        <f>[1]Заявки1С!C43+[1]Заявки1С!C44+[1]Заявки1С!C45+[1]Заявки1С!C46+[1]Заявки1С!E43+[1]Заявки1С!E45+[1]Заявки1С!E44+[1]Заявки1С!E46+[1]Заявки1С!C50+[1]Заявки1С!C51+[1]Заявки1С!E50+[1]Заявки1С!E51</f>
        <v>321</v>
      </c>
      <c r="D12" s="77">
        <f>[1]Акты1С!B43+[1]Акты1С!B44+[1]Акты1С!B45+[1]Акты1С!B46+[1]Акты1С!D43+[1]Акты1С!D44+[1]Акты1С!D45+[1]Акты1С!D46+[1]Акты1С!B50+[1]Акты1С!B51+[1]Акты1С!D50+[1]Акты1С!D51</f>
        <v>17</v>
      </c>
      <c r="E12" s="78">
        <f>[1]Акты1С!C43+[1]Акты1С!C44+[1]Акты1С!C45+[1]Акты1С!C46+[1]Акты1С!E43+[1]Акты1С!E44+[1]Акты1С!E45+[1]Акты1С!E46+[1]Акты1С!C50+[1]Акты1С!C51+[1]Акты1С!E50+[1]Акты1С!E51</f>
        <v>405.94</v>
      </c>
      <c r="F12" s="77">
        <f>[1]Аннулированные1С!B36+[1]Аннулированные1С!B37+[1]Аннулированные1С!B38+[1]Аннулированные1С!B39+[1]Аннулированные1С!C36+[1]Аннулированные1С!C37+[1]Аннулированные1С!C38+[1]Аннулированные1С!C39+[1]Аннулированные1С!B42+[1]Аннулированные1С!B43+[1]Аннулированные1С!C42+[1]Аннулированные1С!C43</f>
        <v>4</v>
      </c>
      <c r="G12" s="77">
        <f>[1]Договоры1С!B43+[1]Договоры1С!B44+[1]Договоры1С!B45+[1]Договоры1С!B46+[1]Договоры1С!D43+[1]Договоры1С!D44+[1]Договоры1С!D45+[1]Договоры1С!D46+[1]Договоры1С!B50+[1]Договоры1С!B51+[1]Договоры1С!D50+[1]Договоры1С!D51</f>
        <v>27</v>
      </c>
      <c r="H12" s="78">
        <f>[1]Договоры1С!C43+[1]Договоры1С!C44+[1]Договоры1С!C45+[1]Договоры1С!C46+[1]Договоры1С!E43+[1]Договоры1С!E44+[1]Договоры1С!E45+[1]Договоры1С!E46+[1]Договоры1С!C50+[1]Договоры1С!C51+[1]Договоры1С!E50+[1]Договоры1С!E51</f>
        <v>1072.3</v>
      </c>
    </row>
    <row r="13" spans="1:8" ht="15.75" x14ac:dyDescent="0.25">
      <c r="A13" s="74" t="s">
        <v>44</v>
      </c>
      <c r="B13" s="77">
        <f>[1]Заявки1С!J43+[1]Заявки1С!J44+[1]Заявки1С!J45+[1]Заявки1С!J46+[1]Заявки1С!L43+[1]Заявки1С!L44+[1]Заявки1С!L45+[1]Заявки1С!L46+[1]Заявки1С!J50+[1]Заявки1С!J51+[1]Заявки1С!L50+[1]Заявки1С!L51</f>
        <v>25</v>
      </c>
      <c r="C13" s="78">
        <f>[1]Заявки1С!K43+[1]Заявки1С!K44+[1]Заявки1С!K45+[1]Заявки1С!K46+[1]Заявки1С!M43+[1]Заявки1С!M44+[1]Заявки1С!M45+[1]Заявки1С!M46+[1]Заявки1С!K50+[1]Заявки1С!K51+[1]Заявки1С!M50+[1]Заявки1С!M51</f>
        <v>721</v>
      </c>
      <c r="D13" s="77">
        <f>[1]Акты1С!H43+[1]Акты1С!H44+[1]Акты1С!H45+[1]Акты1С!H46+[1]Акты1С!J43+[1]Акты1С!J44+[1]Акты1С!J45+[1]Акты1С!J46+[1]Акты1С!H50+[1]Акты1С!H51+[1]Акты1С!J50+[1]Акты1С!J51</f>
        <v>44</v>
      </c>
      <c r="E13" s="78">
        <f>[1]Акты1С!I43+[1]Акты1С!I44+[1]Акты1С!I45+[1]Акты1С!I46+[1]Акты1С!K43+[1]Акты1С!K44+[1]Акты1С!K45+[1]Акты1С!K46+[1]Акты1С!I50+[1]Акты1С!I51+[1]Акты1С!K50+[1]Акты1С!K51</f>
        <v>1627.85</v>
      </c>
      <c r="F13" s="77">
        <f>[1]Аннулированные1С!G36+[1]Аннулированные1С!G37+[1]Аннулированные1С!G38+[1]Аннулированные1С!G39+[1]Аннулированные1С!H36+[1]Аннулированные1С!H37+[1]Аннулированные1С!H38+[1]Аннулированные1С!H39+[1]Аннулированные1С!G42+[1]Аннулированные1С!G42+[1]Аннулированные1С!G43+[1]Аннулированные1С!H42+[1]Аннулированные1С!H43</f>
        <v>6</v>
      </c>
      <c r="G13" s="77">
        <f>[1]Договоры1С!H43+[1]Договоры1С!H44+[1]Договоры1С!H45+[1]Договоры1С!H46+[1]Договоры1С!J44+[1]Договоры1С!J43+[1]Договоры1С!J45+[1]Договоры1С!J46+[1]Договоры1С!H50+[1]Договоры1С!H51+[1]Договоры1С!J50+[1]Договоры1С!J51</f>
        <v>32</v>
      </c>
      <c r="H13" s="78">
        <f>[1]Договоры1С!I43+[1]Договоры1С!I44+[1]Договоры1С!I45+[1]Договоры1С!I46+[1]Договоры1С!K44+[1]Договоры1С!K43+[1]Договоры1С!K45+[1]Договоры1С!K46+[1]Договоры1С!I50+[1]Договоры1С!I51+[1]Договоры1С!K50+[1]Договоры1С!K51</f>
        <v>448</v>
      </c>
    </row>
    <row r="14" spans="1:8" ht="15.75" x14ac:dyDescent="0.25">
      <c r="A14" s="74" t="s">
        <v>46</v>
      </c>
      <c r="B14" s="77">
        <f>[1]Заявки1С!B56+[1]Заявки1С!B57+[1]Заявки1С!B58+[1]Заявки1С!B59+[1]Заявки1С!D56+[1]Заявки1С!D57+[1]Заявки1С!D58+[1]Заявки1С!D59+[1]Заявки1С!B63+[1]Заявки1С!B64+[1]Заявки1С!D63+[1]Заявки1С!D64</f>
        <v>53</v>
      </c>
      <c r="C14" s="78">
        <f>[1]Заявки1С!C56+[1]Заявки1С!C57+[1]Заявки1С!C58+[1]Заявки1С!C59+[1]Заявки1С!E56+[1]Заявки1С!E57+[1]Заявки1С!E58+[1]Заявки1С!E59+[1]Заявки1С!C63+[1]Заявки1С!C64+[1]Заявки1С!E63+[1]Заявки1С!E64</f>
        <v>1323.15</v>
      </c>
      <c r="D14" s="77">
        <f>[1]Акты1С!B56+[1]Акты1С!B58+[1]Акты1С!B57+[1]Акты1С!B59+[1]Акты1С!D56+[1]Акты1С!D57+[1]Акты1С!D58+[1]Акты1С!D59+[1]Акты1С!B63+[1]Акты1С!B64+[1]Акты1С!D63+[1]Акты1С!D64</f>
        <v>53</v>
      </c>
      <c r="E14" s="78">
        <f>[1]Акты1С!C56+[1]Акты1С!C58+[1]Акты1С!C57+[1]Акты1С!C59+[1]Акты1С!E56+[1]Акты1С!E57+[1]Акты1С!E58+[1]Акты1С!E59+[1]Акты1С!C63+[1]Акты1С!C64+[1]Акты1С!E63+[1]Акты1С!E64</f>
        <v>783</v>
      </c>
      <c r="F14" s="77">
        <f>[1]Аннулированные1С!B47+[1]Аннулированные1С!B48+[1]Аннулированные1С!B49+[1]Аннулированные1С!B50+[1]Аннулированные1С!C47+[1]Аннулированные1С!C48+[1]Аннулированные1С!C49+[1]Аннулированные1С!C50+[1]Аннулированные1С!B53+[1]Аннулированные1С!B54+[1]Аннулированные1С!C53+[1]Аннулированные1С!C54</f>
        <v>0</v>
      </c>
      <c r="G14" s="77">
        <f>[1]Договоры1С!B56+[1]Договоры1С!B57+[1]Договоры1С!B58+[1]Договоры1С!B59+[1]Договоры1С!D56+[1]Договоры1С!D57+[1]Договоры1С!D58+[1]Договоры1С!D59+[1]Договоры1С!B63+[1]Договоры1С!B64+[1]Договоры1С!D63+[1]Договоры1С!D64</f>
        <v>41</v>
      </c>
      <c r="H14" s="78">
        <f>[1]Договоры1С!C56+[1]Договоры1С!C57+[1]Договоры1С!C58+[1]Договоры1С!C59+[1]Договоры1С!E56+[1]Договоры1С!E57+[1]Договоры1С!E58+[1]Договоры1С!E59+[1]Договоры1С!C63+[1]Договоры1С!C64+[1]Договоры1С!E63+[1]Договоры1С!E64</f>
        <v>553</v>
      </c>
    </row>
    <row r="15" spans="1:8" ht="15.75" x14ac:dyDescent="0.25">
      <c r="A15" s="74" t="s">
        <v>40</v>
      </c>
      <c r="B15" s="77">
        <f>[1]Заявки1С!J56+[1]Заявки1С!J57+[1]Заявки1С!J58+[1]Заявки1С!J59+[1]Заявки1С!L56+[1]Заявки1С!L57+[1]Заявки1С!L58+[1]Заявки1С!L59+[1]Заявки1С!J63+[1]Заявки1С!J64+[1]Заявки1С!L64</f>
        <v>30</v>
      </c>
      <c r="C15" s="78">
        <f>[1]Заявки1С!K56+[1]Заявки1С!K57+[1]Заявки1С!K58+[1]Заявки1С!K59+[1]Заявки1С!M56+[1]Заявки1С!M57+[1]Заявки1С!M58+[1]Заявки1С!M59+[1]Заявки1С!K63+[1]Заявки1С!K64+[1]Заявки1С!M64</f>
        <v>420</v>
      </c>
      <c r="D15" s="77">
        <f>[1]Акты1С!H56+[1]Акты1С!H57+[1]Акты1С!H58+[1]Акты1С!H59+[1]Акты1С!J56+[1]Акты1С!J57+[1]Акты1С!J58+[1]Акты1С!J59+[1]Акты1С!H63+[1]Акты1С!H64+[1]Акты1С!J63+[1]Акты1С!J64</f>
        <v>50</v>
      </c>
      <c r="E15" s="78">
        <f>[1]Акты1С!I56+[1]Акты1С!I57+[1]Акты1С!I58+[1]Акты1С!I59+[1]Акты1С!K56+[1]Акты1С!K57+[1]Акты1С!K58+[1]Акты1С!K59+[1]Акты1С!I63+[1]Акты1С!I64+[1]Акты1С!K63+[1]Акты1С!K64</f>
        <v>611.1</v>
      </c>
      <c r="F15" s="77">
        <f>[1]Аннулированные1С!G47+[1]Аннулированные1С!G48+[1]Аннулированные1С!G49+[1]Аннулированные1С!G50+[1]Аннулированные1С!H48+[1]Аннулированные1С!H47+[1]Аннулированные1С!H49+[1]Аннулированные1С!H50+[1]Аннулированные1С!G53+[1]Аннулированные1С!G54+[1]Аннулированные1С!H53+[1]Аннулированные1С!H54</f>
        <v>6</v>
      </c>
      <c r="G15" s="77">
        <f>[1]Договоры1С!H56+[1]Договоры1С!H57+[1]Договоры1С!H58+[1]Договоры1С!H59+[1]Договоры1С!J56+[1]Договоры1С!J57+[1]Договоры1С!J58+[1]Договоры1С!J59+[1]Договоры1С!H63+[1]Договоры1С!H64+[1]Договоры1С!J63+[1]Договоры1С!J64</f>
        <v>47</v>
      </c>
      <c r="H15" s="78">
        <f>[1]Договоры1С!I56+[1]Договоры1С!I57+[1]Договоры1С!I58+[1]Договоры1С!I59+[1]Договоры1С!K56+[1]Договоры1С!K57+[1]Договоры1С!K58+[1]Договоры1С!K59+[1]Договоры1С!I63+[1]Договоры1С!I64+[1]Договоры1С!K63+[1]Договоры1С!K64</f>
        <v>939</v>
      </c>
    </row>
    <row r="16" spans="1:8" ht="15.75" x14ac:dyDescent="0.25">
      <c r="A16" s="79"/>
      <c r="B16" s="80"/>
      <c r="C16" s="81"/>
      <c r="D16" s="80"/>
      <c r="E16" s="81"/>
      <c r="F16" s="80"/>
      <c r="G16" s="80"/>
      <c r="H16" s="81"/>
    </row>
    <row r="17" spans="1:8" ht="15.75" x14ac:dyDescent="0.25">
      <c r="A17" s="67"/>
      <c r="B17" s="82"/>
      <c r="C17" s="83"/>
      <c r="D17" s="82"/>
      <c r="E17" s="83"/>
      <c r="F17" s="82"/>
      <c r="G17" s="82"/>
      <c r="H17" s="83"/>
    </row>
    <row r="18" spans="1:8" ht="15.75" x14ac:dyDescent="0.25">
      <c r="A18" s="84"/>
      <c r="B18" s="85" t="s">
        <v>33</v>
      </c>
      <c r="C18" s="83"/>
      <c r="D18" s="82"/>
      <c r="E18" s="83"/>
      <c r="F18" s="82"/>
      <c r="G18" s="82"/>
      <c r="H18" s="83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opLeftCell="A2" workbookViewId="0">
      <selection activeCell="C22" sqref="C22"/>
    </sheetView>
  </sheetViews>
  <sheetFormatPr defaultRowHeight="15.75" x14ac:dyDescent="0.25"/>
  <cols>
    <col min="1" max="1" width="9.140625" style="22"/>
    <col min="2" max="2" width="14.42578125" style="22" customWidth="1"/>
    <col min="3" max="3" width="19.42578125" style="22" customWidth="1"/>
    <col min="4" max="4" width="17" style="22" customWidth="1"/>
    <col min="5" max="5" width="17.42578125" style="22" customWidth="1"/>
    <col min="6" max="6" width="18.85546875" style="22" customWidth="1"/>
    <col min="7" max="7" width="16.42578125" style="22" customWidth="1"/>
    <col min="8" max="8" width="19.42578125" style="22" customWidth="1"/>
    <col min="9" max="16384" width="9.140625" style="22"/>
  </cols>
  <sheetData>
    <row r="1" spans="1:8" ht="51" customHeight="1" x14ac:dyDescent="0.25">
      <c r="A1" s="87" t="s">
        <v>54</v>
      </c>
      <c r="B1" s="87"/>
      <c r="C1" s="87"/>
      <c r="D1" s="87"/>
      <c r="E1" s="87"/>
      <c r="F1" s="87"/>
      <c r="G1" s="87"/>
      <c r="H1" s="87"/>
    </row>
    <row r="2" spans="1:8" x14ac:dyDescent="0.25">
      <c r="A2" s="23"/>
      <c r="B2" s="24"/>
      <c r="C2" s="34"/>
      <c r="D2" s="24"/>
      <c r="E2" s="34"/>
      <c r="F2" s="24"/>
      <c r="G2" s="24"/>
      <c r="H2" s="34"/>
    </row>
    <row r="3" spans="1:8" x14ac:dyDescent="0.25">
      <c r="A3" s="23"/>
      <c r="B3" s="24"/>
      <c r="C3" s="34"/>
      <c r="D3" s="24"/>
      <c r="E3" s="34"/>
      <c r="F3" s="24"/>
      <c r="G3" s="24"/>
      <c r="H3" s="34"/>
    </row>
    <row r="4" spans="1:8" ht="32.25" customHeight="1" x14ac:dyDescent="0.25">
      <c r="A4" s="51"/>
      <c r="B4" s="88" t="s">
        <v>27</v>
      </c>
      <c r="C4" s="88"/>
      <c r="D4" s="88" t="s">
        <v>52</v>
      </c>
      <c r="E4" s="88"/>
      <c r="F4" s="89" t="s">
        <v>28</v>
      </c>
      <c r="G4" s="88" t="s">
        <v>53</v>
      </c>
      <c r="H4" s="88"/>
    </row>
    <row r="5" spans="1:8" ht="30.75" customHeight="1" x14ac:dyDescent="0.25">
      <c r="A5" s="52" t="s">
        <v>55</v>
      </c>
      <c r="B5" s="65" t="s">
        <v>29</v>
      </c>
      <c r="C5" s="35" t="s">
        <v>30</v>
      </c>
      <c r="D5" s="65" t="s">
        <v>31</v>
      </c>
      <c r="E5" s="35" t="s">
        <v>32</v>
      </c>
      <c r="F5" s="89"/>
      <c r="G5" s="65" t="s">
        <v>31</v>
      </c>
      <c r="H5" s="35" t="s">
        <v>32</v>
      </c>
    </row>
    <row r="6" spans="1:8" x14ac:dyDescent="0.25">
      <c r="A6" s="53" t="str">
        <f>'[2]Информация на сайт'!A335</f>
        <v>4 квартал</v>
      </c>
      <c r="B6" s="42">
        <f>'[2]Информация на сайт'!B335</f>
        <v>1367</v>
      </c>
      <c r="C6" s="43">
        <f>'[2]Информация на сайт'!C335</f>
        <v>33091.22</v>
      </c>
      <c r="D6" s="42">
        <f>'[2]Информация на сайт'!D335</f>
        <v>1320</v>
      </c>
      <c r="E6" s="43">
        <f>'[2]Информация на сайт'!E335</f>
        <v>25634.29</v>
      </c>
      <c r="F6" s="42">
        <f>'[2]Информация на сайт'!F335</f>
        <v>75</v>
      </c>
      <c r="G6" s="42">
        <f>'[2]Информация на сайт'!G335</f>
        <v>1286</v>
      </c>
      <c r="H6" s="43">
        <f>'[2]Информация на сайт'!H335</f>
        <v>25022.646000000001</v>
      </c>
    </row>
    <row r="7" spans="1:8" x14ac:dyDescent="0.25">
      <c r="A7" s="54" t="s">
        <v>39</v>
      </c>
      <c r="B7" s="25">
        <f>'[2]Информация на сайт'!B336</f>
        <v>346</v>
      </c>
      <c r="C7" s="36">
        <f>'[2]Информация на сайт'!C336</f>
        <v>7235.67</v>
      </c>
      <c r="D7" s="25">
        <f>'[2]Информация на сайт'!D336</f>
        <v>280</v>
      </c>
      <c r="E7" s="36">
        <f>'[2]Информация на сайт'!E336</f>
        <v>7696.82</v>
      </c>
      <c r="F7" s="25">
        <f>'[2]Информация на сайт'!F336</f>
        <v>22</v>
      </c>
      <c r="G7" s="25">
        <f>'[2]Информация на сайт'!G336</f>
        <v>328</v>
      </c>
      <c r="H7" s="36">
        <f>'[2]Информация на сайт'!H336</f>
        <v>5291.9459999999999</v>
      </c>
    </row>
    <row r="8" spans="1:8" x14ac:dyDescent="0.25">
      <c r="A8" s="54" t="s">
        <v>38</v>
      </c>
      <c r="B8" s="25">
        <f>'[2]Информация на сайт'!B337</f>
        <v>278</v>
      </c>
      <c r="C8" s="36">
        <f>'[2]Информация на сайт'!C337</f>
        <v>6576.62</v>
      </c>
      <c r="D8" s="25">
        <f>'[2]Информация на сайт'!D337</f>
        <v>199</v>
      </c>
      <c r="E8" s="36">
        <f>'[2]Информация на сайт'!E337</f>
        <v>4198.5</v>
      </c>
      <c r="F8" s="25">
        <f>'[2]Информация на сайт'!F337</f>
        <v>14</v>
      </c>
      <c r="G8" s="25">
        <f>'[2]Информация на сайт'!G337</f>
        <v>168</v>
      </c>
      <c r="H8" s="36">
        <f>'[2]Информация на сайт'!H337</f>
        <v>5379.4</v>
      </c>
    </row>
    <row r="9" spans="1:8" x14ac:dyDescent="0.25">
      <c r="A9" s="54" t="s">
        <v>47</v>
      </c>
      <c r="B9" s="25">
        <f>'[2]Информация на сайт'!B338</f>
        <v>22</v>
      </c>
      <c r="C9" s="36">
        <f>'[2]Информация на сайт'!C338</f>
        <v>266</v>
      </c>
      <c r="D9" s="25">
        <f>'[2]Информация на сайт'!D338</f>
        <v>35</v>
      </c>
      <c r="E9" s="36">
        <f>'[2]Информация на сайт'!E338</f>
        <v>325</v>
      </c>
      <c r="F9" s="25">
        <f>'[2]Информация на сайт'!F338</f>
        <v>0</v>
      </c>
      <c r="G9" s="25">
        <f>'[2]Информация на сайт'!G338</f>
        <v>24</v>
      </c>
      <c r="H9" s="36">
        <f>'[2]Информация на сайт'!H338</f>
        <v>276</v>
      </c>
    </row>
    <row r="10" spans="1:8" x14ac:dyDescent="0.25">
      <c r="A10" s="54" t="s">
        <v>45</v>
      </c>
      <c r="B10" s="25">
        <f>'[2]Информация на сайт'!B339</f>
        <v>0</v>
      </c>
      <c r="C10" s="36">
        <f>'[2]Информация на сайт'!C339</f>
        <v>0</v>
      </c>
      <c r="D10" s="25">
        <f>'[2]Информация на сайт'!D339</f>
        <v>3</v>
      </c>
      <c r="E10" s="36">
        <f>'[2]Информация на сайт'!E339</f>
        <v>33.5</v>
      </c>
      <c r="F10" s="25">
        <f>'[2]Информация на сайт'!F339</f>
        <v>0</v>
      </c>
      <c r="G10" s="25">
        <f>'[2]Информация на сайт'!G339</f>
        <v>0</v>
      </c>
      <c r="H10" s="36">
        <f>'[2]Информация на сайт'!H339</f>
        <v>0</v>
      </c>
    </row>
    <row r="11" spans="1:8" x14ac:dyDescent="0.25">
      <c r="A11" s="54" t="s">
        <v>42</v>
      </c>
      <c r="B11" s="25">
        <f>'[2]Информация на сайт'!B340</f>
        <v>127</v>
      </c>
      <c r="C11" s="36">
        <f>'[2]Информация на сайт'!C340</f>
        <v>7440.52</v>
      </c>
      <c r="D11" s="25">
        <f>'[2]Информация на сайт'!D340</f>
        <v>150</v>
      </c>
      <c r="E11" s="36">
        <f>'[2]Информация на сайт'!E340</f>
        <v>2989.1400000000003</v>
      </c>
      <c r="F11" s="25">
        <f>'[2]Информация на сайт'!F340</f>
        <v>4</v>
      </c>
      <c r="G11" s="25">
        <f>'[2]Информация на сайт'!G340</f>
        <v>138</v>
      </c>
      <c r="H11" s="36">
        <f>'[2]Информация на сайт'!H340</f>
        <v>2965.94</v>
      </c>
    </row>
    <row r="12" spans="1:8" x14ac:dyDescent="0.25">
      <c r="A12" s="54" t="s">
        <v>41</v>
      </c>
      <c r="B12" s="25">
        <f>'[2]Информация на сайт'!B341</f>
        <v>61</v>
      </c>
      <c r="C12" s="36">
        <f>'[2]Информация на сайт'!C341</f>
        <v>1883</v>
      </c>
      <c r="D12" s="25">
        <f>'[2]Информация на сайт'!D341</f>
        <v>91</v>
      </c>
      <c r="E12" s="36">
        <f>'[2]Информация на сайт'!E341</f>
        <v>1613.12</v>
      </c>
      <c r="F12" s="25">
        <f>'[2]Информация на сайт'!F341</f>
        <v>5</v>
      </c>
      <c r="G12" s="25">
        <f>'[2]Информация на сайт'!G341</f>
        <v>66</v>
      </c>
      <c r="H12" s="36">
        <f>'[2]Информация на сайт'!H341</f>
        <v>1206.6199999999999</v>
      </c>
    </row>
    <row r="13" spans="1:8" x14ac:dyDescent="0.25">
      <c r="A13" s="54" t="s">
        <v>43</v>
      </c>
      <c r="B13" s="25">
        <f>'[2]Информация на сайт'!B342</f>
        <v>72</v>
      </c>
      <c r="C13" s="36">
        <f>'[2]Информация на сайт'!C342</f>
        <v>2189.6</v>
      </c>
      <c r="D13" s="25">
        <f>'[2]Информация на сайт'!D342</f>
        <v>57</v>
      </c>
      <c r="E13" s="36">
        <f>'[2]Информация на сайт'!E342</f>
        <v>762.44</v>
      </c>
      <c r="F13" s="25">
        <f>'[2]Информация на сайт'!F342</f>
        <v>8</v>
      </c>
      <c r="G13" s="25">
        <f>'[2]Информация на сайт'!G342</f>
        <v>69</v>
      </c>
      <c r="H13" s="36">
        <f>'[2]Информация на сайт'!H342</f>
        <v>2294.41</v>
      </c>
    </row>
    <row r="14" spans="1:8" x14ac:dyDescent="0.25">
      <c r="A14" s="54" t="s">
        <v>44</v>
      </c>
      <c r="B14" s="25">
        <f>'[2]Информация на сайт'!B343</f>
        <v>117</v>
      </c>
      <c r="C14" s="36">
        <f>'[2]Информация на сайт'!C343</f>
        <v>2556.0600000000004</v>
      </c>
      <c r="D14" s="25">
        <f>'[2]Информация на сайт'!D343</f>
        <v>132</v>
      </c>
      <c r="E14" s="36">
        <f>'[2]Информация на сайт'!E343</f>
        <v>3464.35</v>
      </c>
      <c r="F14" s="25">
        <f>'[2]Информация на сайт'!F343</f>
        <v>6</v>
      </c>
      <c r="G14" s="25">
        <f>'[2]Информация на сайт'!G343</f>
        <v>110</v>
      </c>
      <c r="H14" s="36">
        <f>'[2]Информация на сайт'!H343</f>
        <v>2118.06</v>
      </c>
    </row>
    <row r="15" spans="1:8" x14ac:dyDescent="0.25">
      <c r="A15" s="54" t="s">
        <v>46</v>
      </c>
      <c r="B15" s="25">
        <f>'[2]Информация на сайт'!B344</f>
        <v>165</v>
      </c>
      <c r="C15" s="36">
        <f>'[2]Информация на сайт'!C344</f>
        <v>2370.15</v>
      </c>
      <c r="D15" s="25">
        <f>'[2]Информация на сайт'!D344</f>
        <v>217</v>
      </c>
      <c r="E15" s="36">
        <f>'[2]Информация на сайт'!E344</f>
        <v>2584.12</v>
      </c>
      <c r="F15" s="25">
        <f>'[2]Информация на сайт'!F344</f>
        <v>6</v>
      </c>
      <c r="G15" s="25">
        <f>'[2]Информация на сайт'!G344</f>
        <v>195</v>
      </c>
      <c r="H15" s="36">
        <f>'[2]Информация на сайт'!H344</f>
        <v>2756.37</v>
      </c>
    </row>
    <row r="16" spans="1:8" x14ac:dyDescent="0.25">
      <c r="A16" s="54" t="s">
        <v>40</v>
      </c>
      <c r="B16" s="25">
        <f>'[2]Информация на сайт'!B345</f>
        <v>179</v>
      </c>
      <c r="C16" s="36">
        <f>'[2]Информация на сайт'!C345</f>
        <v>2573.6</v>
      </c>
      <c r="D16" s="25">
        <f>'[2]Информация на сайт'!D345</f>
        <v>156</v>
      </c>
      <c r="E16" s="36">
        <f>'[2]Информация на сайт'!E345</f>
        <v>1967.3000000000002</v>
      </c>
      <c r="F16" s="25">
        <f>'[2]Информация на сайт'!F345</f>
        <v>10</v>
      </c>
      <c r="G16" s="25">
        <f>'[2]Информация на сайт'!G345</f>
        <v>188</v>
      </c>
      <c r="H16" s="36">
        <f>'[2]Информация на сайт'!H345</f>
        <v>2733.8999999999996</v>
      </c>
    </row>
    <row r="17" spans="1:8" x14ac:dyDescent="0.25">
      <c r="A17" s="26"/>
      <c r="B17" s="27"/>
      <c r="C17" s="37"/>
      <c r="D17" s="27"/>
      <c r="E17" s="37"/>
      <c r="F17" s="27"/>
      <c r="G17" s="27"/>
      <c r="H17" s="37"/>
    </row>
    <row r="18" spans="1:8" x14ac:dyDescent="0.25">
      <c r="A18" s="23"/>
      <c r="B18" s="28"/>
      <c r="C18" s="38"/>
      <c r="D18" s="28"/>
      <c r="E18" s="38"/>
      <c r="F18" s="28"/>
      <c r="G18" s="28"/>
      <c r="H18" s="38"/>
    </row>
    <row r="19" spans="1:8" x14ac:dyDescent="0.25">
      <c r="A19" s="29"/>
      <c r="B19" s="30" t="s">
        <v>33</v>
      </c>
      <c r="C19" s="38"/>
      <c r="D19" s="28"/>
      <c r="E19" s="38"/>
      <c r="F19" s="28"/>
      <c r="G19" s="28"/>
      <c r="H19" s="38"/>
    </row>
  </sheetData>
  <mergeCells count="5">
    <mergeCell ref="A1:H1"/>
    <mergeCell ref="B4:C4"/>
    <mergeCell ref="D4:E4"/>
    <mergeCell ref="F4:F5"/>
    <mergeCell ref="G4:H4"/>
  </mergeCells>
  <pageMargins left="0.7" right="0.7" top="0.75" bottom="0.75" header="0.3" footer="0.3"/>
  <pageSetup paperSize="9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workbookViewId="0">
      <selection activeCell="B23" sqref="B23"/>
    </sheetView>
  </sheetViews>
  <sheetFormatPr defaultRowHeight="15.75" x14ac:dyDescent="0.25"/>
  <cols>
    <col min="1" max="1" width="9.140625" style="22"/>
    <col min="2" max="2" width="14.42578125" style="22" customWidth="1"/>
    <col min="3" max="3" width="19.42578125" style="22" customWidth="1"/>
    <col min="4" max="4" width="17" style="22" customWidth="1"/>
    <col min="5" max="5" width="17.42578125" style="22" customWidth="1"/>
    <col min="6" max="6" width="18.85546875" style="22" customWidth="1"/>
    <col min="7" max="7" width="16.42578125" style="22" customWidth="1"/>
    <col min="8" max="8" width="19.42578125" style="22" customWidth="1"/>
    <col min="9" max="16384" width="9.140625" style="22"/>
  </cols>
  <sheetData>
    <row r="1" spans="1:8" ht="51" customHeight="1" x14ac:dyDescent="0.25">
      <c r="A1" s="87" t="s">
        <v>54</v>
      </c>
      <c r="B1" s="87"/>
      <c r="C1" s="87"/>
      <c r="D1" s="87"/>
      <c r="E1" s="87"/>
      <c r="F1" s="87"/>
      <c r="G1" s="87"/>
      <c r="H1" s="87"/>
    </row>
    <row r="2" spans="1:8" x14ac:dyDescent="0.25">
      <c r="A2" s="23"/>
      <c r="B2" s="24"/>
      <c r="C2" s="34"/>
      <c r="D2" s="24"/>
      <c r="E2" s="34"/>
      <c r="F2" s="24"/>
      <c r="G2" s="24"/>
      <c r="H2" s="34"/>
    </row>
    <row r="3" spans="1:8" x14ac:dyDescent="0.25">
      <c r="A3" s="23"/>
      <c r="B3" s="24"/>
      <c r="C3" s="34"/>
      <c r="D3" s="24"/>
      <c r="E3" s="34"/>
      <c r="F3" s="24"/>
      <c r="G3" s="24"/>
      <c r="H3" s="34"/>
    </row>
    <row r="4" spans="1:8" ht="32.25" customHeight="1" x14ac:dyDescent="0.25">
      <c r="A4" s="51"/>
      <c r="B4" s="88" t="s">
        <v>27</v>
      </c>
      <c r="C4" s="88"/>
      <c r="D4" s="88" t="s">
        <v>52</v>
      </c>
      <c r="E4" s="88"/>
      <c r="F4" s="89" t="s">
        <v>28</v>
      </c>
      <c r="G4" s="88" t="s">
        <v>53</v>
      </c>
      <c r="H4" s="88"/>
    </row>
    <row r="5" spans="1:8" ht="30.75" customHeight="1" x14ac:dyDescent="0.25">
      <c r="A5" s="52" t="s">
        <v>55</v>
      </c>
      <c r="B5" s="86" t="s">
        <v>29</v>
      </c>
      <c r="C5" s="35" t="s">
        <v>30</v>
      </c>
      <c r="D5" s="86" t="s">
        <v>31</v>
      </c>
      <c r="E5" s="35" t="s">
        <v>32</v>
      </c>
      <c r="F5" s="89"/>
      <c r="G5" s="86" t="s">
        <v>31</v>
      </c>
      <c r="H5" s="35" t="s">
        <v>32</v>
      </c>
    </row>
    <row r="6" spans="1:8" x14ac:dyDescent="0.25">
      <c r="A6" s="53" t="s">
        <v>71</v>
      </c>
      <c r="B6" s="42">
        <f>'[2]Информация на сайт'!B350</f>
        <v>5135</v>
      </c>
      <c r="C6" s="43">
        <f>'[2]Информация на сайт'!C350</f>
        <v>151507.565</v>
      </c>
      <c r="D6" s="42">
        <f>'[2]Информация на сайт'!D350</f>
        <v>3866</v>
      </c>
      <c r="E6" s="43">
        <f>'[2]Информация на сайт'!E350</f>
        <v>72510.024999999994</v>
      </c>
      <c r="F6" s="42">
        <f>'[2]Информация на сайт'!F350</f>
        <v>328</v>
      </c>
      <c r="G6" s="42">
        <f>'[2]Информация на сайт'!G350</f>
        <v>4514</v>
      </c>
      <c r="H6" s="43">
        <f>'[2]Информация на сайт'!H350</f>
        <v>84696.366000000009</v>
      </c>
    </row>
    <row r="7" spans="1:8" x14ac:dyDescent="0.25">
      <c r="A7" s="54" t="s">
        <v>39</v>
      </c>
      <c r="B7" s="25">
        <f>'[2]Информация на сайт'!B351</f>
        <v>1459</v>
      </c>
      <c r="C7" s="36">
        <f>'[2]Информация на сайт'!C351</f>
        <v>31621.909999999996</v>
      </c>
      <c r="D7" s="25">
        <f>'[2]Информация на сайт'!D351</f>
        <v>940</v>
      </c>
      <c r="E7" s="36">
        <f>'[2]Информация на сайт'!E351</f>
        <v>19677.105</v>
      </c>
      <c r="F7" s="25">
        <f>'[2]Информация на сайт'!F351</f>
        <v>122</v>
      </c>
      <c r="G7" s="25">
        <f>'[2]Информация на сайт'!G351</f>
        <v>1276</v>
      </c>
      <c r="H7" s="36">
        <f>'[2]Информация на сайт'!H351</f>
        <v>24967.036</v>
      </c>
    </row>
    <row r="8" spans="1:8" x14ac:dyDescent="0.25">
      <c r="A8" s="54" t="s">
        <v>38</v>
      </c>
      <c r="B8" s="25">
        <f>'[2]Информация на сайт'!B352</f>
        <v>929</v>
      </c>
      <c r="C8" s="36">
        <f>'[2]Информация на сайт'!C352</f>
        <v>67638.154999999999</v>
      </c>
      <c r="D8" s="25">
        <f>'[2]Информация на сайт'!D352</f>
        <v>614</v>
      </c>
      <c r="E8" s="36">
        <f>'[2]Информация на сайт'!E352</f>
        <v>12621.9</v>
      </c>
      <c r="F8" s="25">
        <f>'[2]Информация на сайт'!F352</f>
        <v>27</v>
      </c>
      <c r="G8" s="25">
        <f>'[2]Информация на сайт'!G352</f>
        <v>721</v>
      </c>
      <c r="H8" s="36">
        <f>'[2]Информация на сайт'!H352</f>
        <v>18478.900000000001</v>
      </c>
    </row>
    <row r="9" spans="1:8" x14ac:dyDescent="0.25">
      <c r="A9" s="54" t="s">
        <v>47</v>
      </c>
      <c r="B9" s="25">
        <f>'[2]Информация на сайт'!B353</f>
        <v>81</v>
      </c>
      <c r="C9" s="36">
        <f>'[2]Информация на сайт'!C353</f>
        <v>917</v>
      </c>
      <c r="D9" s="25">
        <f>'[2]Информация на сайт'!D353</f>
        <v>103</v>
      </c>
      <c r="E9" s="36">
        <f>'[2]Информация на сайт'!E353</f>
        <v>2192</v>
      </c>
      <c r="F9" s="25">
        <f>'[2]Информация на сайт'!F353</f>
        <v>5</v>
      </c>
      <c r="G9" s="25">
        <f>'[2]Информация на сайт'!G353</f>
        <v>80</v>
      </c>
      <c r="H9" s="36">
        <f>'[2]Информация на сайт'!H353</f>
        <v>910</v>
      </c>
    </row>
    <row r="10" spans="1:8" x14ac:dyDescent="0.25">
      <c r="A10" s="54" t="s">
        <v>45</v>
      </c>
      <c r="B10" s="25">
        <f>'[2]Информация на сайт'!B354</f>
        <v>15</v>
      </c>
      <c r="C10" s="36">
        <f>'[2]Информация на сайт'!C354</f>
        <v>93.3</v>
      </c>
      <c r="D10" s="25">
        <f>'[2]Информация на сайт'!D354</f>
        <v>6</v>
      </c>
      <c r="E10" s="36">
        <f>'[2]Информация на сайт'!E354</f>
        <v>56.5</v>
      </c>
      <c r="F10" s="25">
        <f>'[2]Информация на сайт'!F354</f>
        <v>0</v>
      </c>
      <c r="G10" s="25">
        <f>'[2]Информация на сайт'!G354</f>
        <v>18</v>
      </c>
      <c r="H10" s="36">
        <f>'[2]Информация на сайт'!H354</f>
        <v>84.8</v>
      </c>
    </row>
    <row r="11" spans="1:8" x14ac:dyDescent="0.25">
      <c r="A11" s="54" t="s">
        <v>42</v>
      </c>
      <c r="B11" s="25">
        <f>'[2]Информация на сайт'!B355</f>
        <v>448</v>
      </c>
      <c r="C11" s="36">
        <f>'[2]Информация на сайт'!C355</f>
        <v>12866.93</v>
      </c>
      <c r="D11" s="25">
        <f>'[2]Информация на сайт'!D355</f>
        <v>393</v>
      </c>
      <c r="E11" s="36">
        <f>'[2]Информация на сайт'!E355</f>
        <v>6934.74</v>
      </c>
      <c r="F11" s="25">
        <f>'[2]Информация на сайт'!F355</f>
        <v>6</v>
      </c>
      <c r="G11" s="25">
        <f>'[2]Информация на сайт'!G355</f>
        <v>419</v>
      </c>
      <c r="H11" s="36">
        <f>'[2]Информация на сайт'!H355</f>
        <v>7325.15</v>
      </c>
    </row>
    <row r="12" spans="1:8" x14ac:dyDescent="0.25">
      <c r="A12" s="54" t="s">
        <v>41</v>
      </c>
      <c r="B12" s="25">
        <f>'[2]Информация на сайт'!B356</f>
        <v>334</v>
      </c>
      <c r="C12" s="36">
        <f>'[2]Информация на сайт'!C356</f>
        <v>6465.41</v>
      </c>
      <c r="D12" s="25">
        <f>'[2]Информация на сайт'!D356</f>
        <v>364</v>
      </c>
      <c r="E12" s="36">
        <f>'[2]Информация на сайт'!E356</f>
        <v>7542.37</v>
      </c>
      <c r="F12" s="25">
        <f>'[2]Информация на сайт'!F356</f>
        <v>15</v>
      </c>
      <c r="G12" s="25">
        <f>'[2]Информация на сайт'!G356</f>
        <v>323</v>
      </c>
      <c r="H12" s="36">
        <f>'[2]Информация на сайт'!H356</f>
        <v>5152.37</v>
      </c>
    </row>
    <row r="13" spans="1:8" x14ac:dyDescent="0.25">
      <c r="A13" s="54" t="s">
        <v>43</v>
      </c>
      <c r="B13" s="25">
        <f>'[2]Информация на сайт'!B357</f>
        <v>228</v>
      </c>
      <c r="C13" s="36">
        <f>'[2]Информация на сайт'!C357</f>
        <v>5997.19</v>
      </c>
      <c r="D13" s="25">
        <f>'[2]Информация на сайт'!D357</f>
        <v>178</v>
      </c>
      <c r="E13" s="36">
        <f>'[2]Информация на сайт'!E357</f>
        <v>3245.2400000000002</v>
      </c>
      <c r="F13" s="25">
        <f>'[2]Информация на сайт'!F357</f>
        <v>11</v>
      </c>
      <c r="G13" s="25">
        <f>'[2]Информация на сайт'!G357</f>
        <v>193</v>
      </c>
      <c r="H13" s="36">
        <f>'[2]Информация на сайт'!H357</f>
        <v>5258.85</v>
      </c>
    </row>
    <row r="14" spans="1:8" x14ac:dyDescent="0.25">
      <c r="A14" s="54" t="s">
        <v>44</v>
      </c>
      <c r="B14" s="25">
        <f>'[2]Информация на сайт'!B358</f>
        <v>407</v>
      </c>
      <c r="C14" s="36">
        <f>'[2]Информация на сайт'!C358</f>
        <v>8432.76</v>
      </c>
      <c r="D14" s="25">
        <f>'[2]Информация на сайт'!D358</f>
        <v>333</v>
      </c>
      <c r="E14" s="36">
        <f>'[2]Информация на сайт'!E358</f>
        <v>9009.35</v>
      </c>
      <c r="F14" s="25">
        <f>'[2]Информация на сайт'!F358</f>
        <v>11</v>
      </c>
      <c r="G14" s="25">
        <f>'[2]Информация на сайт'!G358</f>
        <v>373</v>
      </c>
      <c r="H14" s="36">
        <f>'[2]Информация на сайт'!H358</f>
        <v>7933.01</v>
      </c>
    </row>
    <row r="15" spans="1:8" x14ac:dyDescent="0.25">
      <c r="A15" s="54" t="s">
        <v>46</v>
      </c>
      <c r="B15" s="25">
        <f>'[2]Информация на сайт'!B359</f>
        <v>642</v>
      </c>
      <c r="C15" s="36">
        <f>'[2]Информация на сайт'!C359</f>
        <v>8937.369999999999</v>
      </c>
      <c r="D15" s="25">
        <f>'[2]Информация на сайт'!D359</f>
        <v>524</v>
      </c>
      <c r="E15" s="36">
        <f>'[2]Информация на сайт'!E359</f>
        <v>6288.42</v>
      </c>
      <c r="F15" s="25">
        <f>'[2]Информация на сайт'!F359</f>
        <v>75</v>
      </c>
      <c r="G15" s="25">
        <f>'[2]Информация на сайт'!G359</f>
        <v>579</v>
      </c>
      <c r="H15" s="36">
        <f>'[2]Информация на сайт'!H359</f>
        <v>7419.71</v>
      </c>
    </row>
    <row r="16" spans="1:8" x14ac:dyDescent="0.25">
      <c r="A16" s="54" t="s">
        <v>40</v>
      </c>
      <c r="B16" s="25">
        <f>'[2]Информация на сайт'!B360</f>
        <v>592</v>
      </c>
      <c r="C16" s="36">
        <f>'[2]Информация на сайт'!C360</f>
        <v>8537.5400000000009</v>
      </c>
      <c r="D16" s="25">
        <f>'[2]Информация на сайт'!D360</f>
        <v>411</v>
      </c>
      <c r="E16" s="36">
        <f>'[2]Информация на сайт'!E360</f>
        <v>4942.4000000000005</v>
      </c>
      <c r="F16" s="25">
        <f>'[2]Информация на сайт'!F360</f>
        <v>56</v>
      </c>
      <c r="G16" s="25">
        <f>'[2]Информация на сайт'!G360</f>
        <v>532</v>
      </c>
      <c r="H16" s="36">
        <f>'[2]Информация на сайт'!H360</f>
        <v>7166.54</v>
      </c>
    </row>
    <row r="17" spans="1:8" x14ac:dyDescent="0.25">
      <c r="A17" s="26"/>
      <c r="B17" s="27"/>
      <c r="C17" s="37"/>
      <c r="D17" s="27"/>
      <c r="E17" s="37"/>
      <c r="F17" s="27"/>
      <c r="G17" s="27"/>
      <c r="H17" s="37"/>
    </row>
    <row r="18" spans="1:8" x14ac:dyDescent="0.25">
      <c r="A18" s="23"/>
      <c r="B18" s="28"/>
      <c r="C18" s="38"/>
      <c r="D18" s="28"/>
      <c r="E18" s="38"/>
      <c r="F18" s="28"/>
      <c r="G18" s="28"/>
      <c r="H18" s="38"/>
    </row>
    <row r="19" spans="1:8" x14ac:dyDescent="0.25">
      <c r="A19" s="29"/>
      <c r="B19" s="30" t="s">
        <v>33</v>
      </c>
      <c r="C19" s="38"/>
      <c r="D19" s="28"/>
      <c r="E19" s="38"/>
      <c r="F19" s="28"/>
      <c r="G19" s="28"/>
      <c r="H19" s="38"/>
    </row>
  </sheetData>
  <mergeCells count="5">
    <mergeCell ref="A1:H1"/>
    <mergeCell ref="B4:C4"/>
    <mergeCell ref="D4:E4"/>
    <mergeCell ref="F4:F5"/>
    <mergeCell ref="G4:H4"/>
  </mergeCells>
  <pageMargins left="0.7" right="0.7" top="0.75" bottom="0.75" header="0.3" footer="0.3"/>
  <pageSetup paperSize="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O90"/>
  <sheetViews>
    <sheetView topLeftCell="B25" workbookViewId="0">
      <selection activeCell="O1" sqref="A1:O91"/>
    </sheetView>
  </sheetViews>
  <sheetFormatPr defaultRowHeight="15" x14ac:dyDescent="0.25"/>
  <cols>
    <col min="1" max="1" width="22.28515625" customWidth="1"/>
    <col min="2" max="2" width="10.42578125" customWidth="1"/>
    <col min="3" max="3" width="13" customWidth="1"/>
    <col min="4" max="4" width="11" customWidth="1"/>
    <col min="5" max="5" width="12.85546875" customWidth="1"/>
    <col min="6" max="6" width="11" customWidth="1"/>
    <col min="7" max="7" width="13.140625" customWidth="1"/>
    <col min="8" max="8" width="11.28515625" customWidth="1"/>
    <col min="9" max="9" width="13.140625" customWidth="1"/>
    <col min="10" max="10" width="11.140625" customWidth="1"/>
    <col min="11" max="11" width="13" customWidth="1"/>
    <col min="12" max="12" width="10.7109375" customWidth="1"/>
    <col min="13" max="13" width="13.42578125" customWidth="1"/>
    <col min="14" max="14" width="11.5703125" customWidth="1"/>
    <col min="15" max="15" width="13.5703125" customWidth="1"/>
  </cols>
  <sheetData>
    <row r="1" spans="1:15" x14ac:dyDescent="0.25">
      <c r="M1" s="2"/>
      <c r="N1" s="2"/>
      <c r="O1" s="3" t="s">
        <v>13</v>
      </c>
    </row>
    <row r="2" spans="1:15" x14ac:dyDescent="0.25">
      <c r="M2" s="102" t="s">
        <v>14</v>
      </c>
      <c r="N2" s="102"/>
      <c r="O2" s="102"/>
    </row>
    <row r="3" spans="1:15" hidden="1" x14ac:dyDescent="0.25"/>
    <row r="4" spans="1:15" hidden="1" x14ac:dyDescent="0.25"/>
    <row r="5" spans="1:15" ht="15.75" hidden="1" x14ac:dyDescent="0.25">
      <c r="A5" s="103" t="s">
        <v>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1:15" ht="15.75" hidden="1" x14ac:dyDescent="0.25">
      <c r="A6" s="95" t="s">
        <v>35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 ht="15.75" hidden="1" thickBot="1" x14ac:dyDescent="0.3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idden="1" x14ac:dyDescent="0.25">
      <c r="A8" s="96" t="s">
        <v>1</v>
      </c>
      <c r="B8" s="98" t="s">
        <v>2</v>
      </c>
      <c r="C8" s="98"/>
      <c r="D8" s="98"/>
      <c r="E8" s="98"/>
      <c r="F8" s="98" t="s">
        <v>3</v>
      </c>
      <c r="G8" s="98"/>
      <c r="H8" s="98"/>
      <c r="I8" s="98"/>
      <c r="J8" s="98" t="s">
        <v>24</v>
      </c>
      <c r="K8" s="98"/>
      <c r="L8" s="98" t="s">
        <v>25</v>
      </c>
      <c r="M8" s="98"/>
      <c r="N8" s="98"/>
      <c r="O8" s="100"/>
    </row>
    <row r="9" spans="1:15" hidden="1" x14ac:dyDescent="0.25">
      <c r="A9" s="97"/>
      <c r="B9" s="99" t="s">
        <v>20</v>
      </c>
      <c r="C9" s="99"/>
      <c r="D9" s="99" t="s">
        <v>21</v>
      </c>
      <c r="E9" s="99"/>
      <c r="F9" s="99" t="s">
        <v>22</v>
      </c>
      <c r="G9" s="99"/>
      <c r="H9" s="99" t="s">
        <v>23</v>
      </c>
      <c r="I9" s="99"/>
      <c r="J9" s="99"/>
      <c r="K9" s="99"/>
      <c r="L9" s="99" t="s">
        <v>26</v>
      </c>
      <c r="M9" s="99"/>
      <c r="N9" s="99" t="s">
        <v>23</v>
      </c>
      <c r="O9" s="101"/>
    </row>
    <row r="10" spans="1:15" ht="30" hidden="1" x14ac:dyDescent="0.25">
      <c r="A10" s="4"/>
      <c r="B10" s="5" t="s">
        <v>36</v>
      </c>
      <c r="C10" s="5" t="s">
        <v>19</v>
      </c>
      <c r="D10" s="5" t="s">
        <v>36</v>
      </c>
      <c r="E10" s="5" t="s">
        <v>19</v>
      </c>
      <c r="F10" s="5" t="s">
        <v>36</v>
      </c>
      <c r="G10" s="5" t="s">
        <v>19</v>
      </c>
      <c r="H10" s="5" t="s">
        <v>36</v>
      </c>
      <c r="I10" s="5" t="s">
        <v>19</v>
      </c>
      <c r="J10" s="5" t="s">
        <v>36</v>
      </c>
      <c r="K10" s="5" t="s">
        <v>19</v>
      </c>
      <c r="L10" s="5" t="s">
        <v>36</v>
      </c>
      <c r="M10" s="5" t="s">
        <v>19</v>
      </c>
      <c r="N10" s="5" t="s">
        <v>36</v>
      </c>
      <c r="O10" s="6" t="s">
        <v>19</v>
      </c>
    </row>
    <row r="11" spans="1:15" hidden="1" x14ac:dyDescent="0.25">
      <c r="A11" s="7" t="s">
        <v>4</v>
      </c>
      <c r="B11" s="14" t="e">
        <f>#REF!</f>
        <v>#REF!</v>
      </c>
      <c r="C11" s="14" t="e">
        <f>B11</f>
        <v>#REF!</v>
      </c>
      <c r="D11" s="14" t="e">
        <f>#REF!</f>
        <v>#REF!</v>
      </c>
      <c r="E11" s="14" t="e">
        <f>D11</f>
        <v>#REF!</v>
      </c>
      <c r="F11" s="14" t="e">
        <f>#REF!</f>
        <v>#REF!</v>
      </c>
      <c r="G11" s="14" t="e">
        <f>F11</f>
        <v>#REF!</v>
      </c>
      <c r="H11" s="14" t="e">
        <f>#REF!</f>
        <v>#REF!</v>
      </c>
      <c r="I11" s="14" t="e">
        <f>H11</f>
        <v>#REF!</v>
      </c>
      <c r="J11" s="14" t="e">
        <f>#REF!</f>
        <v>#REF!</v>
      </c>
      <c r="K11" s="14" t="e">
        <f>J11</f>
        <v>#REF!</v>
      </c>
      <c r="L11" s="14" t="e">
        <f>#REF!</f>
        <v>#REF!</v>
      </c>
      <c r="M11" s="14" t="e">
        <f>L11</f>
        <v>#REF!</v>
      </c>
      <c r="N11" s="14" t="e">
        <f>#REF!</f>
        <v>#REF!</v>
      </c>
      <c r="O11" s="14" t="e">
        <f>N11</f>
        <v>#REF!</v>
      </c>
    </row>
    <row r="12" spans="1:15" hidden="1" x14ac:dyDescent="0.25">
      <c r="A12" s="7" t="s">
        <v>6</v>
      </c>
      <c r="B12" s="14" t="e">
        <f>#REF!</f>
        <v>#REF!</v>
      </c>
      <c r="C12" s="14" t="e">
        <f t="shared" ref="C12:C18" si="0">B12</f>
        <v>#REF!</v>
      </c>
      <c r="D12" s="14" t="e">
        <f>#REF!</f>
        <v>#REF!</v>
      </c>
      <c r="E12" s="14" t="e">
        <f t="shared" ref="E12:E18" si="1">D12</f>
        <v>#REF!</v>
      </c>
      <c r="F12" s="14" t="e">
        <f>#REF!</f>
        <v>#REF!</v>
      </c>
      <c r="G12" s="14" t="e">
        <f t="shared" ref="G12:G18" si="2">F12</f>
        <v>#REF!</v>
      </c>
      <c r="H12" s="14" t="e">
        <f>#REF!</f>
        <v>#REF!</v>
      </c>
      <c r="I12" s="14" t="e">
        <f t="shared" ref="I12:I18" si="3">H12</f>
        <v>#REF!</v>
      </c>
      <c r="J12" s="14" t="e">
        <f>#REF!</f>
        <v>#REF!</v>
      </c>
      <c r="K12" s="14" t="e">
        <f t="shared" ref="K12:K18" si="4">J12</f>
        <v>#REF!</v>
      </c>
      <c r="L12" s="14" t="e">
        <f>#REF!</f>
        <v>#REF!</v>
      </c>
      <c r="M12" s="14" t="e">
        <f t="shared" ref="M12:M18" si="5">L12</f>
        <v>#REF!</v>
      </c>
      <c r="N12" s="14" t="e">
        <f>#REF!</f>
        <v>#REF!</v>
      </c>
      <c r="O12" s="14" t="e">
        <f t="shared" ref="O12:O18" si="6">N12</f>
        <v>#REF!</v>
      </c>
    </row>
    <row r="13" spans="1:15" hidden="1" x14ac:dyDescent="0.25">
      <c r="A13" s="7" t="s">
        <v>5</v>
      </c>
      <c r="B13" s="14" t="e">
        <f>#REF!</f>
        <v>#REF!</v>
      </c>
      <c r="C13" s="14" t="e">
        <f t="shared" si="0"/>
        <v>#REF!</v>
      </c>
      <c r="D13" s="14" t="e">
        <f>#REF!</f>
        <v>#REF!</v>
      </c>
      <c r="E13" s="14" t="e">
        <f t="shared" si="1"/>
        <v>#REF!</v>
      </c>
      <c r="F13" s="14" t="e">
        <f>#REF!</f>
        <v>#REF!</v>
      </c>
      <c r="G13" s="14" t="e">
        <f t="shared" si="2"/>
        <v>#REF!</v>
      </c>
      <c r="H13" s="14" t="e">
        <f>#REF!</f>
        <v>#REF!</v>
      </c>
      <c r="I13" s="14" t="e">
        <f t="shared" si="3"/>
        <v>#REF!</v>
      </c>
      <c r="J13" s="14" t="e">
        <f>#REF!</f>
        <v>#REF!</v>
      </c>
      <c r="K13" s="14" t="e">
        <f t="shared" si="4"/>
        <v>#REF!</v>
      </c>
      <c r="L13" s="14" t="e">
        <f>#REF!</f>
        <v>#REF!</v>
      </c>
      <c r="M13" s="14" t="e">
        <f t="shared" si="5"/>
        <v>#REF!</v>
      </c>
      <c r="N13" s="14" t="e">
        <f>#REF!</f>
        <v>#REF!</v>
      </c>
      <c r="O13" s="14" t="e">
        <f t="shared" si="6"/>
        <v>#REF!</v>
      </c>
    </row>
    <row r="14" spans="1:15" hidden="1" x14ac:dyDescent="0.25">
      <c r="A14" s="7" t="s">
        <v>7</v>
      </c>
      <c r="B14" s="14" t="e">
        <f>#REF!</f>
        <v>#REF!</v>
      </c>
      <c r="C14" s="14" t="e">
        <f t="shared" si="0"/>
        <v>#REF!</v>
      </c>
      <c r="D14" s="14" t="e">
        <f>#REF!</f>
        <v>#REF!</v>
      </c>
      <c r="E14" s="14" t="e">
        <f t="shared" si="1"/>
        <v>#REF!</v>
      </c>
      <c r="F14" s="14" t="e">
        <f>#REF!</f>
        <v>#REF!</v>
      </c>
      <c r="G14" s="14" t="e">
        <f t="shared" si="2"/>
        <v>#REF!</v>
      </c>
      <c r="H14" s="14" t="e">
        <f>#REF!</f>
        <v>#REF!</v>
      </c>
      <c r="I14" s="14" t="e">
        <f t="shared" si="3"/>
        <v>#REF!</v>
      </c>
      <c r="J14" s="14" t="e">
        <f>#REF!</f>
        <v>#REF!</v>
      </c>
      <c r="K14" s="14" t="e">
        <f t="shared" si="4"/>
        <v>#REF!</v>
      </c>
      <c r="L14" s="14" t="e">
        <f>#REF!</f>
        <v>#REF!</v>
      </c>
      <c r="M14" s="14" t="e">
        <f t="shared" si="5"/>
        <v>#REF!</v>
      </c>
      <c r="N14" s="14" t="e">
        <f>#REF!</f>
        <v>#REF!</v>
      </c>
      <c r="O14" s="14" t="e">
        <f t="shared" si="6"/>
        <v>#REF!</v>
      </c>
    </row>
    <row r="15" spans="1:15" hidden="1" x14ac:dyDescent="0.25">
      <c r="A15" s="7" t="s">
        <v>8</v>
      </c>
      <c r="B15" s="14" t="e">
        <f>#REF!</f>
        <v>#REF!</v>
      </c>
      <c r="C15" s="14" t="e">
        <f t="shared" si="0"/>
        <v>#REF!</v>
      </c>
      <c r="D15" s="14" t="e">
        <f>#REF!</f>
        <v>#REF!</v>
      </c>
      <c r="E15" s="14" t="e">
        <f t="shared" si="1"/>
        <v>#REF!</v>
      </c>
      <c r="F15" s="14" t="e">
        <f>#REF!</f>
        <v>#REF!</v>
      </c>
      <c r="G15" s="14" t="e">
        <f t="shared" si="2"/>
        <v>#REF!</v>
      </c>
      <c r="H15" s="14" t="e">
        <f>#REF!</f>
        <v>#REF!</v>
      </c>
      <c r="I15" s="14" t="e">
        <f t="shared" si="3"/>
        <v>#REF!</v>
      </c>
      <c r="J15" s="14" t="e">
        <f>#REF!</f>
        <v>#REF!</v>
      </c>
      <c r="K15" s="14" t="e">
        <f t="shared" si="4"/>
        <v>#REF!</v>
      </c>
      <c r="L15" s="14" t="e">
        <f>#REF!</f>
        <v>#REF!</v>
      </c>
      <c r="M15" s="14" t="e">
        <f t="shared" si="5"/>
        <v>#REF!</v>
      </c>
      <c r="N15" s="14" t="e">
        <f>#REF!</f>
        <v>#REF!</v>
      </c>
      <c r="O15" s="14" t="e">
        <f t="shared" si="6"/>
        <v>#REF!</v>
      </c>
    </row>
    <row r="16" spans="1:15" hidden="1" x14ac:dyDescent="0.25">
      <c r="A16" s="7" t="s">
        <v>9</v>
      </c>
      <c r="B16" s="14" t="e">
        <f>#REF!</f>
        <v>#REF!</v>
      </c>
      <c r="C16" s="14" t="e">
        <f t="shared" si="0"/>
        <v>#REF!</v>
      </c>
      <c r="D16" s="14" t="e">
        <f>#REF!</f>
        <v>#REF!</v>
      </c>
      <c r="E16" s="14" t="e">
        <f t="shared" si="1"/>
        <v>#REF!</v>
      </c>
      <c r="F16" s="14" t="e">
        <f>#REF!</f>
        <v>#REF!</v>
      </c>
      <c r="G16" s="14" t="e">
        <f t="shared" si="2"/>
        <v>#REF!</v>
      </c>
      <c r="H16" s="14" t="e">
        <f>#REF!</f>
        <v>#REF!</v>
      </c>
      <c r="I16" s="14" t="e">
        <f t="shared" si="3"/>
        <v>#REF!</v>
      </c>
      <c r="J16" s="14" t="e">
        <f>#REF!</f>
        <v>#REF!</v>
      </c>
      <c r="K16" s="14" t="e">
        <f t="shared" si="4"/>
        <v>#REF!</v>
      </c>
      <c r="L16" s="14" t="e">
        <f>#REF!</f>
        <v>#REF!</v>
      </c>
      <c r="M16" s="14" t="e">
        <f t="shared" si="5"/>
        <v>#REF!</v>
      </c>
      <c r="N16" s="14" t="e">
        <f>#REF!</f>
        <v>#REF!</v>
      </c>
      <c r="O16" s="14" t="e">
        <f t="shared" si="6"/>
        <v>#REF!</v>
      </c>
    </row>
    <row r="17" spans="1:15" hidden="1" x14ac:dyDescent="0.25">
      <c r="A17" s="7" t="s">
        <v>10</v>
      </c>
      <c r="B17" s="14" t="e">
        <f>#REF!</f>
        <v>#REF!</v>
      </c>
      <c r="C17" s="14" t="e">
        <f t="shared" si="0"/>
        <v>#REF!</v>
      </c>
      <c r="D17" s="14" t="e">
        <f>#REF!</f>
        <v>#REF!</v>
      </c>
      <c r="E17" s="14" t="e">
        <f t="shared" si="1"/>
        <v>#REF!</v>
      </c>
      <c r="F17" s="14" t="e">
        <f>#REF!</f>
        <v>#REF!</v>
      </c>
      <c r="G17" s="14" t="e">
        <f t="shared" si="2"/>
        <v>#REF!</v>
      </c>
      <c r="H17" s="14" t="e">
        <f>#REF!</f>
        <v>#REF!</v>
      </c>
      <c r="I17" s="14" t="e">
        <f t="shared" si="3"/>
        <v>#REF!</v>
      </c>
      <c r="J17" s="14" t="e">
        <f>#REF!</f>
        <v>#REF!</v>
      </c>
      <c r="K17" s="14" t="e">
        <f t="shared" si="4"/>
        <v>#REF!</v>
      </c>
      <c r="L17" s="14" t="e">
        <f>#REF!</f>
        <v>#REF!</v>
      </c>
      <c r="M17" s="14" t="e">
        <f t="shared" si="5"/>
        <v>#REF!</v>
      </c>
      <c r="N17" s="14" t="e">
        <f>#REF!</f>
        <v>#REF!</v>
      </c>
      <c r="O17" s="14" t="e">
        <f t="shared" si="6"/>
        <v>#REF!</v>
      </c>
    </row>
    <row r="18" spans="1:15" hidden="1" x14ac:dyDescent="0.25">
      <c r="A18" s="7" t="s">
        <v>11</v>
      </c>
      <c r="B18" s="14" t="e">
        <f>#REF!</f>
        <v>#REF!</v>
      </c>
      <c r="C18" s="14" t="e">
        <f t="shared" si="0"/>
        <v>#REF!</v>
      </c>
      <c r="D18" s="14" t="e">
        <f>#REF!</f>
        <v>#REF!</v>
      </c>
      <c r="E18" s="14" t="e">
        <f t="shared" si="1"/>
        <v>#REF!</v>
      </c>
      <c r="F18" s="14" t="e">
        <f>#REF!</f>
        <v>#REF!</v>
      </c>
      <c r="G18" s="14" t="e">
        <f t="shared" si="2"/>
        <v>#REF!</v>
      </c>
      <c r="H18" s="14" t="e">
        <f>#REF!</f>
        <v>#REF!</v>
      </c>
      <c r="I18" s="14" t="e">
        <f t="shared" si="3"/>
        <v>#REF!</v>
      </c>
      <c r="J18" s="14" t="e">
        <f>#REF!</f>
        <v>#REF!</v>
      </c>
      <c r="K18" s="14" t="e">
        <f t="shared" si="4"/>
        <v>#REF!</v>
      </c>
      <c r="L18" s="14" t="e">
        <f>#REF!</f>
        <v>#REF!</v>
      </c>
      <c r="M18" s="14" t="e">
        <f t="shared" si="5"/>
        <v>#REF!</v>
      </c>
      <c r="N18" s="14" t="e">
        <f>#REF!</f>
        <v>#REF!</v>
      </c>
      <c r="O18" s="14" t="e">
        <f t="shared" si="6"/>
        <v>#REF!</v>
      </c>
    </row>
    <row r="19" spans="1:15" ht="15.75" hidden="1" thickBot="1" x14ac:dyDescent="0.3">
      <c r="A19" s="8" t="s">
        <v>12</v>
      </c>
      <c r="B19" s="9" t="e">
        <f>SUM(B11:B18)</f>
        <v>#REF!</v>
      </c>
      <c r="C19" s="9" t="e">
        <f t="shared" ref="C19:O19" si="7">SUM(C11:C18)</f>
        <v>#REF!</v>
      </c>
      <c r="D19" s="9" t="e">
        <f t="shared" si="7"/>
        <v>#REF!</v>
      </c>
      <c r="E19" s="9" t="e">
        <f t="shared" si="7"/>
        <v>#REF!</v>
      </c>
      <c r="F19" s="9" t="e">
        <f t="shared" si="7"/>
        <v>#REF!</v>
      </c>
      <c r="G19" s="9" t="e">
        <f t="shared" si="7"/>
        <v>#REF!</v>
      </c>
      <c r="H19" s="9" t="e">
        <f t="shared" si="7"/>
        <v>#REF!</v>
      </c>
      <c r="I19" s="9" t="e">
        <f t="shared" si="7"/>
        <v>#REF!</v>
      </c>
      <c r="J19" s="9" t="e">
        <f t="shared" si="7"/>
        <v>#REF!</v>
      </c>
      <c r="K19" s="9" t="e">
        <f t="shared" si="7"/>
        <v>#REF!</v>
      </c>
      <c r="L19" s="9" t="e">
        <f t="shared" si="7"/>
        <v>#REF!</v>
      </c>
      <c r="M19" s="9" t="e">
        <f t="shared" si="7"/>
        <v>#REF!</v>
      </c>
      <c r="N19" s="9" t="e">
        <f t="shared" si="7"/>
        <v>#REF!</v>
      </c>
      <c r="O19" s="9" t="e">
        <f t="shared" si="7"/>
        <v>#REF!</v>
      </c>
    </row>
    <row r="20" spans="1:15" hidden="1" x14ac:dyDescent="0.25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idden="1" x14ac:dyDescent="0.25">
      <c r="A21" s="1" t="s">
        <v>15</v>
      </c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idden="1" x14ac:dyDescent="0.25">
      <c r="A22" s="1" t="s">
        <v>16</v>
      </c>
      <c r="B22" s="1"/>
      <c r="C22" s="2"/>
      <c r="D22" s="2"/>
      <c r="E22" s="2"/>
      <c r="F22" s="2"/>
      <c r="G22" s="10"/>
      <c r="H22" s="11"/>
      <c r="I22" s="2" t="s">
        <v>17</v>
      </c>
      <c r="J22" s="2"/>
      <c r="K22" s="2"/>
      <c r="L22" s="2"/>
      <c r="M22" s="2"/>
      <c r="N22" s="2"/>
      <c r="O22" s="2"/>
    </row>
    <row r="23" spans="1:15" hidden="1" x14ac:dyDescent="0.2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idden="1" x14ac:dyDescent="0.25">
      <c r="A24" s="12" t="s">
        <v>18</v>
      </c>
      <c r="B24" s="1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3"/>
    </row>
    <row r="26" spans="1:15" ht="15.75" hidden="1" customHeight="1" x14ac:dyDescent="0.25"/>
    <row r="27" spans="1:15" ht="15.75" hidden="1" x14ac:dyDescent="0.25">
      <c r="A27" s="103" t="s">
        <v>48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1:15" ht="15.75" hidden="1" x14ac:dyDescent="0.25">
      <c r="A28" s="95" t="s">
        <v>37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</row>
    <row r="29" spans="1:15" ht="15.75" hidden="1" thickBot="1" x14ac:dyDescent="0.3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idden="1" x14ac:dyDescent="0.25">
      <c r="A30" s="96" t="s">
        <v>1</v>
      </c>
      <c r="B30" s="98" t="s">
        <v>2</v>
      </c>
      <c r="C30" s="98"/>
      <c r="D30" s="98"/>
      <c r="E30" s="98"/>
      <c r="F30" s="98" t="s">
        <v>3</v>
      </c>
      <c r="G30" s="98"/>
      <c r="H30" s="98"/>
      <c r="I30" s="98"/>
      <c r="J30" s="98" t="s">
        <v>24</v>
      </c>
      <c r="K30" s="98"/>
      <c r="L30" s="98" t="s">
        <v>25</v>
      </c>
      <c r="M30" s="98"/>
      <c r="N30" s="98"/>
      <c r="O30" s="100"/>
    </row>
    <row r="31" spans="1:15" hidden="1" x14ac:dyDescent="0.25">
      <c r="A31" s="97"/>
      <c r="B31" s="99" t="s">
        <v>20</v>
      </c>
      <c r="C31" s="99"/>
      <c r="D31" s="99" t="s">
        <v>21</v>
      </c>
      <c r="E31" s="99"/>
      <c r="F31" s="99" t="s">
        <v>22</v>
      </c>
      <c r="G31" s="99"/>
      <c r="H31" s="99" t="s">
        <v>23</v>
      </c>
      <c r="I31" s="99"/>
      <c r="J31" s="99"/>
      <c r="K31" s="99"/>
      <c r="L31" s="99" t="s">
        <v>26</v>
      </c>
      <c r="M31" s="99"/>
      <c r="N31" s="99" t="s">
        <v>23</v>
      </c>
      <c r="O31" s="101"/>
    </row>
    <row r="32" spans="1:15" ht="30" hidden="1" x14ac:dyDescent="0.25">
      <c r="A32" s="4"/>
      <c r="B32" s="5" t="s">
        <v>36</v>
      </c>
      <c r="C32" s="5" t="s">
        <v>19</v>
      </c>
      <c r="D32" s="5" t="s">
        <v>36</v>
      </c>
      <c r="E32" s="5" t="s">
        <v>19</v>
      </c>
      <c r="F32" s="5" t="s">
        <v>36</v>
      </c>
      <c r="G32" s="5" t="s">
        <v>19</v>
      </c>
      <c r="H32" s="5" t="s">
        <v>36</v>
      </c>
      <c r="I32" s="5" t="s">
        <v>19</v>
      </c>
      <c r="J32" s="5" t="s">
        <v>36</v>
      </c>
      <c r="K32" s="5" t="s">
        <v>19</v>
      </c>
      <c r="L32" s="5" t="s">
        <v>36</v>
      </c>
      <c r="M32" s="5" t="s">
        <v>19</v>
      </c>
      <c r="N32" s="5" t="s">
        <v>36</v>
      </c>
      <c r="O32" s="6" t="s">
        <v>19</v>
      </c>
    </row>
    <row r="33" spans="1:15" hidden="1" x14ac:dyDescent="0.25">
      <c r="A33" s="7" t="s">
        <v>4</v>
      </c>
      <c r="B33" s="14" t="e">
        <f>#REF!-'свод ежемесячный'!B11</f>
        <v>#REF!</v>
      </c>
      <c r="C33" s="14" t="e">
        <f>B33+C11</f>
        <v>#REF!</v>
      </c>
      <c r="D33" s="14">
        <v>5167.74</v>
      </c>
      <c r="E33" s="14">
        <v>10089.49</v>
      </c>
      <c r="F33" s="14" t="e">
        <f>#REF!-F11</f>
        <v>#REF!</v>
      </c>
      <c r="G33" s="14" t="e">
        <f>F33+G11</f>
        <v>#REF!</v>
      </c>
      <c r="H33" s="14">
        <v>3943.25</v>
      </c>
      <c r="I33" s="14">
        <v>7064.06</v>
      </c>
      <c r="J33" s="14">
        <v>18</v>
      </c>
      <c r="K33" s="14">
        <v>19</v>
      </c>
      <c r="L33" s="14" t="e">
        <f>#REF!-'свод ежемесячный'!L11</f>
        <v>#REF!</v>
      </c>
      <c r="M33" s="14" t="e">
        <f>L33+M11</f>
        <v>#REF!</v>
      </c>
      <c r="N33" s="14">
        <v>2679.25</v>
      </c>
      <c r="O33" s="14">
        <v>5222.83</v>
      </c>
    </row>
    <row r="34" spans="1:15" hidden="1" x14ac:dyDescent="0.25">
      <c r="A34" s="7" t="s">
        <v>6</v>
      </c>
      <c r="B34" s="14" t="e">
        <f>#REF!-'свод ежемесячный'!B12</f>
        <v>#REF!</v>
      </c>
      <c r="C34" s="14" t="e">
        <f t="shared" ref="C34:C40" si="8">B34+C12</f>
        <v>#REF!</v>
      </c>
      <c r="D34" s="14" t="e">
        <f>#REF!-'свод ежемесячный'!D12</f>
        <v>#REF!</v>
      </c>
      <c r="E34" s="14" t="e">
        <f t="shared" ref="E34:E40" si="9">D34+E12</f>
        <v>#REF!</v>
      </c>
      <c r="F34" s="14">
        <v>11</v>
      </c>
      <c r="G34" s="14">
        <v>20</v>
      </c>
      <c r="H34" s="14">
        <v>713.56</v>
      </c>
      <c r="I34" s="14" t="e">
        <f t="shared" ref="I34:I40" si="10">H34+I12</f>
        <v>#REF!</v>
      </c>
      <c r="J34" s="14">
        <v>5</v>
      </c>
      <c r="K34" s="14" t="e">
        <f t="shared" ref="K34:K40" si="11">J34+K12</f>
        <v>#REF!</v>
      </c>
      <c r="L34" s="14" t="e">
        <f>#REF!-'свод ежемесячный'!L12</f>
        <v>#REF!</v>
      </c>
      <c r="M34" s="14" t="e">
        <f t="shared" ref="M34:M40" si="12">L34+M12</f>
        <v>#REF!</v>
      </c>
      <c r="N34" s="14" t="e">
        <f>#REF!-'свод ежемесячный'!N12</f>
        <v>#REF!</v>
      </c>
      <c r="O34" s="14" t="e">
        <f t="shared" ref="O34:O39" si="13">N34+O12</f>
        <v>#REF!</v>
      </c>
    </row>
    <row r="35" spans="1:15" hidden="1" x14ac:dyDescent="0.25">
      <c r="A35" s="7" t="s">
        <v>5</v>
      </c>
      <c r="B35" s="14" t="e">
        <f>#REF!-'свод ежемесячный'!B13</f>
        <v>#REF!</v>
      </c>
      <c r="C35" s="14" t="e">
        <f t="shared" si="8"/>
        <v>#REF!</v>
      </c>
      <c r="D35" s="14" t="e">
        <f>#REF!-'свод ежемесячный'!D13</f>
        <v>#REF!</v>
      </c>
      <c r="E35" s="14" t="e">
        <f t="shared" si="9"/>
        <v>#REF!</v>
      </c>
      <c r="F35" s="14" t="e">
        <f>#REF!-F13</f>
        <v>#REF!</v>
      </c>
      <c r="G35" s="14" t="e">
        <f t="shared" ref="G35:G40" si="14">F35+G13</f>
        <v>#REF!</v>
      </c>
      <c r="H35" s="14" t="e">
        <f>#REF!-'свод ежемесячный'!H13</f>
        <v>#REF!</v>
      </c>
      <c r="I35" s="14" t="e">
        <f t="shared" si="10"/>
        <v>#REF!</v>
      </c>
      <c r="J35" s="14">
        <v>4</v>
      </c>
      <c r="K35" s="14" t="e">
        <f t="shared" si="11"/>
        <v>#REF!</v>
      </c>
      <c r="L35" s="14" t="e">
        <f>#REF!-'свод ежемесячный'!L13</f>
        <v>#REF!</v>
      </c>
      <c r="M35" s="14" t="e">
        <f t="shared" si="12"/>
        <v>#REF!</v>
      </c>
      <c r="N35" s="14" t="e">
        <f>#REF!-'свод ежемесячный'!N13</f>
        <v>#REF!</v>
      </c>
      <c r="O35" s="14" t="e">
        <f t="shared" si="13"/>
        <v>#REF!</v>
      </c>
    </row>
    <row r="36" spans="1:15" hidden="1" x14ac:dyDescent="0.25">
      <c r="A36" s="7" t="s">
        <v>7</v>
      </c>
      <c r="B36" s="14" t="e">
        <f>#REF!-'свод ежемесячный'!B14</f>
        <v>#REF!</v>
      </c>
      <c r="C36" s="14" t="e">
        <f t="shared" si="8"/>
        <v>#REF!</v>
      </c>
      <c r="D36" s="14" t="e">
        <f>#REF!-'свод ежемесячный'!D14</f>
        <v>#REF!</v>
      </c>
      <c r="E36" s="14" t="e">
        <f t="shared" si="9"/>
        <v>#REF!</v>
      </c>
      <c r="F36" s="14" t="e">
        <f>#REF!-F14</f>
        <v>#REF!</v>
      </c>
      <c r="G36" s="14" t="e">
        <f t="shared" si="14"/>
        <v>#REF!</v>
      </c>
      <c r="H36" s="14" t="e">
        <f>#REF!-'свод ежемесячный'!H14</f>
        <v>#REF!</v>
      </c>
      <c r="I36" s="14" t="e">
        <f t="shared" si="10"/>
        <v>#REF!</v>
      </c>
      <c r="J36" s="14" t="e">
        <f>#REF!-'свод ежемесячный'!J14</f>
        <v>#REF!</v>
      </c>
      <c r="K36" s="14" t="e">
        <f t="shared" si="11"/>
        <v>#REF!</v>
      </c>
      <c r="L36" s="14" t="e">
        <f>#REF!-'свод ежемесячный'!L14</f>
        <v>#REF!</v>
      </c>
      <c r="M36" s="14" t="e">
        <f t="shared" si="12"/>
        <v>#REF!</v>
      </c>
      <c r="N36" s="14" t="e">
        <f>#REF!-'свод ежемесячный'!N14</f>
        <v>#REF!</v>
      </c>
      <c r="O36" s="14" t="e">
        <f t="shared" si="13"/>
        <v>#REF!</v>
      </c>
    </row>
    <row r="37" spans="1:15" hidden="1" x14ac:dyDescent="0.25">
      <c r="A37" s="7" t="s">
        <v>8</v>
      </c>
      <c r="B37" s="14" t="e">
        <f>#REF!-'свод ежемесячный'!B15</f>
        <v>#REF!</v>
      </c>
      <c r="C37" s="14" t="e">
        <f t="shared" si="8"/>
        <v>#REF!</v>
      </c>
      <c r="D37" s="14" t="e">
        <f>#REF!-'свод ежемесячный'!D15</f>
        <v>#REF!</v>
      </c>
      <c r="E37" s="14" t="e">
        <f t="shared" si="9"/>
        <v>#REF!</v>
      </c>
      <c r="F37" s="14" t="e">
        <f>#REF!-F15</f>
        <v>#REF!</v>
      </c>
      <c r="G37" s="14" t="e">
        <f t="shared" si="14"/>
        <v>#REF!</v>
      </c>
      <c r="H37" s="14" t="e">
        <f>#REF!-'свод ежемесячный'!H15</f>
        <v>#REF!</v>
      </c>
      <c r="I37" s="14" t="e">
        <f t="shared" si="10"/>
        <v>#REF!</v>
      </c>
      <c r="J37" s="14" t="e">
        <f>#REF!-'свод ежемесячный'!J15</f>
        <v>#REF!</v>
      </c>
      <c r="K37" s="14" t="e">
        <f t="shared" si="11"/>
        <v>#REF!</v>
      </c>
      <c r="L37" s="14" t="e">
        <f>#REF!-'свод ежемесячный'!L15</f>
        <v>#REF!</v>
      </c>
      <c r="M37" s="14" t="e">
        <f t="shared" si="12"/>
        <v>#REF!</v>
      </c>
      <c r="N37" s="14" t="e">
        <f>#REF!-'свод ежемесячный'!N15</f>
        <v>#REF!</v>
      </c>
      <c r="O37" s="14" t="e">
        <f t="shared" si="13"/>
        <v>#REF!</v>
      </c>
    </row>
    <row r="38" spans="1:15" hidden="1" x14ac:dyDescent="0.25">
      <c r="A38" s="7" t="s">
        <v>9</v>
      </c>
      <c r="B38" s="14" t="e">
        <f>#REF!-'свод ежемесячный'!B16</f>
        <v>#REF!</v>
      </c>
      <c r="C38" s="14" t="e">
        <f t="shared" si="8"/>
        <v>#REF!</v>
      </c>
      <c r="D38" s="14" t="e">
        <f>#REF!-'свод ежемесячный'!D16</f>
        <v>#REF!</v>
      </c>
      <c r="E38" s="14" t="e">
        <f t="shared" si="9"/>
        <v>#REF!</v>
      </c>
      <c r="F38" s="14" t="e">
        <f>#REF!-F16</f>
        <v>#REF!</v>
      </c>
      <c r="G38" s="14" t="e">
        <f t="shared" si="14"/>
        <v>#REF!</v>
      </c>
      <c r="H38" s="14" t="e">
        <f>#REF!-'свод ежемесячный'!H16</f>
        <v>#REF!</v>
      </c>
      <c r="I38" s="14" t="e">
        <f t="shared" si="10"/>
        <v>#REF!</v>
      </c>
      <c r="J38" s="14" t="e">
        <f>#REF!-'свод ежемесячный'!J16</f>
        <v>#REF!</v>
      </c>
      <c r="K38" s="14" t="e">
        <f t="shared" si="11"/>
        <v>#REF!</v>
      </c>
      <c r="L38" s="14" t="e">
        <f>#REF!-'свод ежемесячный'!L16</f>
        <v>#REF!</v>
      </c>
      <c r="M38" s="14" t="e">
        <f t="shared" si="12"/>
        <v>#REF!</v>
      </c>
      <c r="N38" s="14" t="e">
        <f>#REF!-'свод ежемесячный'!N16</f>
        <v>#REF!</v>
      </c>
      <c r="O38" s="14" t="e">
        <f t="shared" si="13"/>
        <v>#REF!</v>
      </c>
    </row>
    <row r="39" spans="1:15" hidden="1" x14ac:dyDescent="0.25">
      <c r="A39" s="7" t="s">
        <v>10</v>
      </c>
      <c r="B39" s="14">
        <v>6</v>
      </c>
      <c r="C39" s="14">
        <v>8</v>
      </c>
      <c r="D39" s="14" t="e">
        <f>#REF!-'свод ежемесячный'!D17</f>
        <v>#REF!</v>
      </c>
      <c r="E39" s="14" t="e">
        <f t="shared" si="9"/>
        <v>#REF!</v>
      </c>
      <c r="F39" s="14" t="e">
        <f>#REF!-F17</f>
        <v>#REF!</v>
      </c>
      <c r="G39" s="14" t="e">
        <f t="shared" si="14"/>
        <v>#REF!</v>
      </c>
      <c r="H39" s="14" t="e">
        <f>#REF!-'свод ежемесячный'!H17</f>
        <v>#REF!</v>
      </c>
      <c r="I39" s="14" t="e">
        <f t="shared" si="10"/>
        <v>#REF!</v>
      </c>
      <c r="J39" s="14" t="e">
        <f>#REF!-'свод ежемесячный'!J17</f>
        <v>#REF!</v>
      </c>
      <c r="K39" s="14" t="e">
        <f t="shared" si="11"/>
        <v>#REF!</v>
      </c>
      <c r="L39" s="14" t="e">
        <f>#REF!-'свод ежемесячный'!L17</f>
        <v>#REF!</v>
      </c>
      <c r="M39" s="14" t="e">
        <f t="shared" si="12"/>
        <v>#REF!</v>
      </c>
      <c r="N39" s="14">
        <v>0</v>
      </c>
      <c r="O39" s="14" t="e">
        <f t="shared" si="13"/>
        <v>#REF!</v>
      </c>
    </row>
    <row r="40" spans="1:15" hidden="1" x14ac:dyDescent="0.25">
      <c r="A40" s="7" t="s">
        <v>11</v>
      </c>
      <c r="B40" s="14" t="e">
        <f>#REF!-'свод ежемесячный'!B18</f>
        <v>#REF!</v>
      </c>
      <c r="C40" s="14" t="e">
        <f t="shared" si="8"/>
        <v>#REF!</v>
      </c>
      <c r="D40" s="14" t="e">
        <f>#REF!-'свод ежемесячный'!D18</f>
        <v>#REF!</v>
      </c>
      <c r="E40" s="14" t="e">
        <f t="shared" si="9"/>
        <v>#REF!</v>
      </c>
      <c r="F40" s="14" t="e">
        <f>#REF!-F18</f>
        <v>#REF!</v>
      </c>
      <c r="G40" s="14" t="e">
        <f t="shared" si="14"/>
        <v>#REF!</v>
      </c>
      <c r="H40" s="14" t="e">
        <f>#REF!-'свод ежемесячный'!H18</f>
        <v>#REF!</v>
      </c>
      <c r="I40" s="14" t="e">
        <f t="shared" si="10"/>
        <v>#REF!</v>
      </c>
      <c r="J40" s="14" t="e">
        <f>#REF!-'свод ежемесячный'!J18</f>
        <v>#REF!</v>
      </c>
      <c r="K40" s="14" t="e">
        <f t="shared" si="11"/>
        <v>#REF!</v>
      </c>
      <c r="L40" s="14" t="e">
        <f>#REF!-'свод ежемесячный'!L18</f>
        <v>#REF!</v>
      </c>
      <c r="M40" s="14" t="e">
        <f t="shared" si="12"/>
        <v>#REF!</v>
      </c>
      <c r="N40" s="14">
        <v>650</v>
      </c>
      <c r="O40" s="14">
        <v>650</v>
      </c>
    </row>
    <row r="41" spans="1:15" ht="15.75" hidden="1" thickBot="1" x14ac:dyDescent="0.3">
      <c r="A41" s="8" t="s">
        <v>12</v>
      </c>
      <c r="B41" s="9" t="e">
        <f>SUM(B33:B40)</f>
        <v>#REF!</v>
      </c>
      <c r="C41" s="9" t="e">
        <f t="shared" ref="C41:O41" si="15">SUM(C33:C40)</f>
        <v>#REF!</v>
      </c>
      <c r="D41" s="9" t="e">
        <f t="shared" si="15"/>
        <v>#REF!</v>
      </c>
      <c r="E41" s="9" t="e">
        <f t="shared" si="15"/>
        <v>#REF!</v>
      </c>
      <c r="F41" s="9" t="e">
        <f t="shared" si="15"/>
        <v>#REF!</v>
      </c>
      <c r="G41" s="9" t="e">
        <f t="shared" si="15"/>
        <v>#REF!</v>
      </c>
      <c r="H41" s="9" t="e">
        <f t="shared" si="15"/>
        <v>#REF!</v>
      </c>
      <c r="I41" s="9" t="e">
        <f t="shared" si="15"/>
        <v>#REF!</v>
      </c>
      <c r="J41" s="9" t="e">
        <f t="shared" si="15"/>
        <v>#REF!</v>
      </c>
      <c r="K41" s="9" t="e">
        <f t="shared" si="15"/>
        <v>#REF!</v>
      </c>
      <c r="L41" s="9" t="e">
        <f t="shared" si="15"/>
        <v>#REF!</v>
      </c>
      <c r="M41" s="9" t="e">
        <f t="shared" si="15"/>
        <v>#REF!</v>
      </c>
      <c r="N41" s="9" t="e">
        <f t="shared" si="15"/>
        <v>#REF!</v>
      </c>
      <c r="O41" s="9" t="e">
        <f t="shared" si="15"/>
        <v>#REF!</v>
      </c>
    </row>
    <row r="42" spans="1:15" hidden="1" x14ac:dyDescent="0.25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idden="1" x14ac:dyDescent="0.25">
      <c r="A43" s="1" t="s">
        <v>15</v>
      </c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idden="1" x14ac:dyDescent="0.25">
      <c r="A44" s="1" t="s">
        <v>16</v>
      </c>
      <c r="B44" s="1"/>
      <c r="C44" s="2"/>
      <c r="D44" s="2"/>
      <c r="E44" s="2"/>
      <c r="F44" s="2"/>
      <c r="G44" s="10"/>
      <c r="H44" s="11"/>
      <c r="I44" s="2" t="s">
        <v>17</v>
      </c>
      <c r="J44" s="2"/>
      <c r="K44" s="2"/>
      <c r="L44" s="2"/>
      <c r="M44" s="2"/>
      <c r="N44" s="2"/>
      <c r="O44" s="2"/>
    </row>
    <row r="45" spans="1:15" hidden="1" x14ac:dyDescent="0.25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idden="1" x14ac:dyDescent="0.25">
      <c r="A46" s="12" t="s">
        <v>18</v>
      </c>
      <c r="B46" s="1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5">
        <v>41705</v>
      </c>
    </row>
    <row r="47" spans="1:15" hidden="1" x14ac:dyDescent="0.25"/>
    <row r="48" spans="1:15" hidden="1" x14ac:dyDescent="0.25"/>
    <row r="49" spans="1:15" ht="15.75" hidden="1" x14ac:dyDescent="0.25">
      <c r="A49" s="103" t="s">
        <v>48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1:15" ht="15.75" hidden="1" x14ac:dyDescent="0.25">
      <c r="A50" s="95" t="s">
        <v>49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</row>
    <row r="51" spans="1:15" ht="15.75" hidden="1" thickBot="1" x14ac:dyDescent="0.3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idden="1" x14ac:dyDescent="0.25">
      <c r="A52" s="96" t="s">
        <v>1</v>
      </c>
      <c r="B52" s="98" t="s">
        <v>2</v>
      </c>
      <c r="C52" s="98"/>
      <c r="D52" s="98"/>
      <c r="E52" s="98"/>
      <c r="F52" s="98" t="s">
        <v>3</v>
      </c>
      <c r="G52" s="98"/>
      <c r="H52" s="98"/>
      <c r="I52" s="98"/>
      <c r="J52" s="98" t="s">
        <v>24</v>
      </c>
      <c r="K52" s="98"/>
      <c r="L52" s="98" t="s">
        <v>25</v>
      </c>
      <c r="M52" s="98"/>
      <c r="N52" s="98"/>
      <c r="O52" s="100"/>
    </row>
    <row r="53" spans="1:15" hidden="1" x14ac:dyDescent="0.25">
      <c r="A53" s="97"/>
      <c r="B53" s="99" t="s">
        <v>20</v>
      </c>
      <c r="C53" s="99"/>
      <c r="D53" s="99" t="s">
        <v>21</v>
      </c>
      <c r="E53" s="99"/>
      <c r="F53" s="99" t="s">
        <v>22</v>
      </c>
      <c r="G53" s="99"/>
      <c r="H53" s="99" t="s">
        <v>23</v>
      </c>
      <c r="I53" s="99"/>
      <c r="J53" s="99"/>
      <c r="K53" s="99"/>
      <c r="L53" s="99" t="s">
        <v>26</v>
      </c>
      <c r="M53" s="99"/>
      <c r="N53" s="99" t="s">
        <v>23</v>
      </c>
      <c r="O53" s="101"/>
    </row>
    <row r="54" spans="1:15" ht="30" hidden="1" x14ac:dyDescent="0.25">
      <c r="A54" s="16"/>
      <c r="B54" s="17" t="s">
        <v>36</v>
      </c>
      <c r="C54" s="17" t="s">
        <v>19</v>
      </c>
      <c r="D54" s="17" t="s">
        <v>36</v>
      </c>
      <c r="E54" s="17" t="s">
        <v>19</v>
      </c>
      <c r="F54" s="17" t="s">
        <v>36</v>
      </c>
      <c r="G54" s="17" t="s">
        <v>19</v>
      </c>
      <c r="H54" s="17" t="s">
        <v>36</v>
      </c>
      <c r="I54" s="17" t="s">
        <v>19</v>
      </c>
      <c r="J54" s="17" t="s">
        <v>36</v>
      </c>
      <c r="K54" s="17" t="s">
        <v>19</v>
      </c>
      <c r="L54" s="17" t="s">
        <v>36</v>
      </c>
      <c r="M54" s="17" t="s">
        <v>19</v>
      </c>
      <c r="N54" s="17" t="s">
        <v>36</v>
      </c>
      <c r="O54" s="18" t="s">
        <v>19</v>
      </c>
    </row>
    <row r="55" spans="1:15" hidden="1" x14ac:dyDescent="0.25">
      <c r="A55" s="7" t="s">
        <v>4</v>
      </c>
      <c r="B55" s="14" t="e">
        <f>C55-C33</f>
        <v>#REF!</v>
      </c>
      <c r="C55" s="14" t="e">
        <f>#REF!</f>
        <v>#REF!</v>
      </c>
      <c r="D55" s="14">
        <v>4002.5</v>
      </c>
      <c r="E55" s="14" t="e">
        <f>#REF!</f>
        <v>#REF!</v>
      </c>
      <c r="F55" s="14" t="e">
        <f>G55-G33</f>
        <v>#REF!</v>
      </c>
      <c r="G55" s="14">
        <v>1028</v>
      </c>
      <c r="H55" s="14">
        <v>4588.1499999999996</v>
      </c>
      <c r="I55" s="14" t="e">
        <f>#REF!</f>
        <v>#REF!</v>
      </c>
      <c r="J55" s="14">
        <v>21</v>
      </c>
      <c r="K55" s="14" t="e">
        <f>#REF!</f>
        <v>#REF!</v>
      </c>
      <c r="L55" s="14">
        <v>229</v>
      </c>
      <c r="M55" s="14" t="e">
        <f>#REF!</f>
        <v>#REF!</v>
      </c>
      <c r="N55" s="14">
        <v>2037.4</v>
      </c>
      <c r="O55" s="14" t="e">
        <f>#REF!</f>
        <v>#REF!</v>
      </c>
    </row>
    <row r="56" spans="1:15" hidden="1" x14ac:dyDescent="0.25">
      <c r="A56" s="7" t="s">
        <v>6</v>
      </c>
      <c r="B56" s="14" t="e">
        <f t="shared" ref="B56:B62" si="16">C56-C34</f>
        <v>#REF!</v>
      </c>
      <c r="C56" s="14" t="e">
        <f>#REF!</f>
        <v>#REF!</v>
      </c>
      <c r="D56" s="14">
        <v>1103.2</v>
      </c>
      <c r="E56" s="14" t="e">
        <f>#REF!</f>
        <v>#REF!</v>
      </c>
      <c r="F56" s="14">
        <v>12</v>
      </c>
      <c r="G56" s="14">
        <v>31</v>
      </c>
      <c r="H56" s="14">
        <v>855.87</v>
      </c>
      <c r="I56" s="14" t="e">
        <f>#REF!</f>
        <v>#REF!</v>
      </c>
      <c r="J56" s="14">
        <v>2</v>
      </c>
      <c r="K56" s="14" t="e">
        <f>#REF!</f>
        <v>#REF!</v>
      </c>
      <c r="L56" s="14">
        <v>6</v>
      </c>
      <c r="M56" s="14" t="e">
        <f>#REF!</f>
        <v>#REF!</v>
      </c>
      <c r="N56" s="14">
        <v>242</v>
      </c>
      <c r="O56" s="14" t="e">
        <f>#REF!</f>
        <v>#REF!</v>
      </c>
    </row>
    <row r="57" spans="1:15" hidden="1" x14ac:dyDescent="0.25">
      <c r="A57" s="7" t="s">
        <v>5</v>
      </c>
      <c r="B57" s="14" t="e">
        <f t="shared" si="16"/>
        <v>#REF!</v>
      </c>
      <c r="C57" s="14" t="e">
        <f>#REF!</f>
        <v>#REF!</v>
      </c>
      <c r="D57" s="14" t="e">
        <f t="shared" ref="D57:D62" si="17">E57-E35</f>
        <v>#REF!</v>
      </c>
      <c r="E57" s="14" t="e">
        <f>#REF!</f>
        <v>#REF!</v>
      </c>
      <c r="F57" s="14" t="e">
        <f t="shared" ref="F57:F61" si="18">G57-G35</f>
        <v>#REF!</v>
      </c>
      <c r="G57" s="14">
        <v>5</v>
      </c>
      <c r="H57" s="14" t="e">
        <f t="shared" ref="H57:H62" si="19">I57-I35</f>
        <v>#REF!</v>
      </c>
      <c r="I57" s="14" t="e">
        <f>#REF!</f>
        <v>#REF!</v>
      </c>
      <c r="J57" s="14">
        <v>0</v>
      </c>
      <c r="K57" s="14" t="e">
        <f>#REF!</f>
        <v>#REF!</v>
      </c>
      <c r="L57" s="14" t="e">
        <f t="shared" ref="L57:L62" si="20">M57-M35</f>
        <v>#REF!</v>
      </c>
      <c r="M57" s="14" t="e">
        <f>#REF!</f>
        <v>#REF!</v>
      </c>
      <c r="N57" s="14" t="e">
        <f t="shared" ref="N57:N62" si="21">O57-O35</f>
        <v>#REF!</v>
      </c>
      <c r="O57" s="14" t="e">
        <f>#REF!</f>
        <v>#REF!</v>
      </c>
    </row>
    <row r="58" spans="1:15" hidden="1" x14ac:dyDescent="0.25">
      <c r="A58" s="7" t="s">
        <v>7</v>
      </c>
      <c r="B58" s="14" t="e">
        <f t="shared" si="16"/>
        <v>#REF!</v>
      </c>
      <c r="C58" s="14" t="e">
        <f>#REF!</f>
        <v>#REF!</v>
      </c>
      <c r="D58" s="14" t="e">
        <f t="shared" si="17"/>
        <v>#REF!</v>
      </c>
      <c r="E58" s="14" t="e">
        <f>#REF!</f>
        <v>#REF!</v>
      </c>
      <c r="F58" s="14" t="e">
        <f t="shared" si="18"/>
        <v>#REF!</v>
      </c>
      <c r="G58" s="14">
        <v>0</v>
      </c>
      <c r="H58" s="14" t="e">
        <f t="shared" si="19"/>
        <v>#REF!</v>
      </c>
      <c r="I58" s="14" t="e">
        <f>#REF!</f>
        <v>#REF!</v>
      </c>
      <c r="J58" s="14" t="e">
        <f t="shared" ref="J58:J62" si="22">K58-K36</f>
        <v>#REF!</v>
      </c>
      <c r="K58" s="14" t="e">
        <f>#REF!</f>
        <v>#REF!</v>
      </c>
      <c r="L58" s="14" t="e">
        <f t="shared" si="20"/>
        <v>#REF!</v>
      </c>
      <c r="M58" s="14" t="e">
        <f>#REF!</f>
        <v>#REF!</v>
      </c>
      <c r="N58" s="14" t="e">
        <f t="shared" si="21"/>
        <v>#REF!</v>
      </c>
      <c r="O58" s="14" t="e">
        <f>#REF!</f>
        <v>#REF!</v>
      </c>
    </row>
    <row r="59" spans="1:15" hidden="1" x14ac:dyDescent="0.25">
      <c r="A59" s="7" t="s">
        <v>8</v>
      </c>
      <c r="B59" s="14" t="e">
        <f t="shared" si="16"/>
        <v>#REF!</v>
      </c>
      <c r="C59" s="14" t="e">
        <f>#REF!</f>
        <v>#REF!</v>
      </c>
      <c r="D59" s="14" t="e">
        <f t="shared" si="17"/>
        <v>#REF!</v>
      </c>
      <c r="E59" s="14" t="e">
        <f>#REF!</f>
        <v>#REF!</v>
      </c>
      <c r="F59" s="14" t="e">
        <f t="shared" si="18"/>
        <v>#REF!</v>
      </c>
      <c r="G59" s="14">
        <v>0</v>
      </c>
      <c r="H59" s="14" t="e">
        <f t="shared" si="19"/>
        <v>#REF!</v>
      </c>
      <c r="I59" s="14" t="e">
        <f>#REF!</f>
        <v>#REF!</v>
      </c>
      <c r="J59" s="14" t="e">
        <f t="shared" si="22"/>
        <v>#REF!</v>
      </c>
      <c r="K59" s="14" t="e">
        <f>#REF!</f>
        <v>#REF!</v>
      </c>
      <c r="L59" s="14" t="e">
        <f t="shared" si="20"/>
        <v>#REF!</v>
      </c>
      <c r="M59" s="14" t="e">
        <f>#REF!</f>
        <v>#REF!</v>
      </c>
      <c r="N59" s="14" t="e">
        <f t="shared" si="21"/>
        <v>#REF!</v>
      </c>
      <c r="O59" s="14" t="e">
        <f>#REF!</f>
        <v>#REF!</v>
      </c>
    </row>
    <row r="60" spans="1:15" hidden="1" x14ac:dyDescent="0.25">
      <c r="A60" s="7" t="s">
        <v>9</v>
      </c>
      <c r="B60" s="14" t="e">
        <f t="shared" si="16"/>
        <v>#REF!</v>
      </c>
      <c r="C60" s="14" t="e">
        <f>#REF!</f>
        <v>#REF!</v>
      </c>
      <c r="D60" s="14" t="e">
        <f t="shared" si="17"/>
        <v>#REF!</v>
      </c>
      <c r="E60" s="14" t="e">
        <f>#REF!</f>
        <v>#REF!</v>
      </c>
      <c r="F60" s="14" t="e">
        <f t="shared" si="18"/>
        <v>#REF!</v>
      </c>
      <c r="G60" s="14">
        <v>8</v>
      </c>
      <c r="H60" s="14" t="e">
        <f t="shared" si="19"/>
        <v>#REF!</v>
      </c>
      <c r="I60" s="14" t="e">
        <f>#REF!</f>
        <v>#REF!</v>
      </c>
      <c r="J60" s="14" t="e">
        <f t="shared" si="22"/>
        <v>#REF!</v>
      </c>
      <c r="K60" s="14" t="e">
        <f>#REF!</f>
        <v>#REF!</v>
      </c>
      <c r="L60" s="14" t="e">
        <f t="shared" si="20"/>
        <v>#REF!</v>
      </c>
      <c r="M60" s="14" t="e">
        <f>#REF!</f>
        <v>#REF!</v>
      </c>
      <c r="N60" s="14" t="e">
        <f t="shared" si="21"/>
        <v>#REF!</v>
      </c>
      <c r="O60" s="14" t="e">
        <f>#REF!</f>
        <v>#REF!</v>
      </c>
    </row>
    <row r="61" spans="1:15" hidden="1" x14ac:dyDescent="0.25">
      <c r="A61" s="7" t="s">
        <v>10</v>
      </c>
      <c r="B61" s="14">
        <v>1</v>
      </c>
      <c r="C61" s="14" t="e">
        <f>#REF!</f>
        <v>#REF!</v>
      </c>
      <c r="D61" s="14" t="e">
        <f t="shared" si="17"/>
        <v>#REF!</v>
      </c>
      <c r="E61" s="14" t="e">
        <f>#REF!</f>
        <v>#REF!</v>
      </c>
      <c r="F61" s="14" t="e">
        <f t="shared" si="18"/>
        <v>#REF!</v>
      </c>
      <c r="G61" s="14">
        <v>3</v>
      </c>
      <c r="H61" s="14" t="e">
        <f t="shared" si="19"/>
        <v>#REF!</v>
      </c>
      <c r="I61" s="14" t="e">
        <f>#REF!</f>
        <v>#REF!</v>
      </c>
      <c r="J61" s="14" t="e">
        <f t="shared" si="22"/>
        <v>#REF!</v>
      </c>
      <c r="K61" s="14" t="e">
        <f>#REF!</f>
        <v>#REF!</v>
      </c>
      <c r="L61" s="14" t="e">
        <f t="shared" si="20"/>
        <v>#REF!</v>
      </c>
      <c r="M61" s="14" t="e">
        <f>#REF!</f>
        <v>#REF!</v>
      </c>
      <c r="N61" s="14">
        <v>0</v>
      </c>
      <c r="O61" s="14" t="e">
        <f>#REF!</f>
        <v>#REF!</v>
      </c>
    </row>
    <row r="62" spans="1:15" hidden="1" x14ac:dyDescent="0.25">
      <c r="A62" s="7" t="s">
        <v>11</v>
      </c>
      <c r="B62" s="14" t="e">
        <f t="shared" si="16"/>
        <v>#REF!</v>
      </c>
      <c r="C62" s="14" t="e">
        <f>#REF!</f>
        <v>#REF!</v>
      </c>
      <c r="D62" s="14" t="e">
        <f t="shared" si="17"/>
        <v>#REF!</v>
      </c>
      <c r="E62" s="14" t="e">
        <f>#REF!</f>
        <v>#REF!</v>
      </c>
      <c r="F62" s="14" t="e">
        <f>G62-G40</f>
        <v>#REF!</v>
      </c>
      <c r="G62" s="14">
        <v>1</v>
      </c>
      <c r="H62" s="14" t="e">
        <f t="shared" si="19"/>
        <v>#REF!</v>
      </c>
      <c r="I62" s="14" t="e">
        <f>#REF!</f>
        <v>#REF!</v>
      </c>
      <c r="J62" s="14" t="e">
        <f t="shared" si="22"/>
        <v>#REF!</v>
      </c>
      <c r="K62" s="14" t="e">
        <f>#REF!</f>
        <v>#REF!</v>
      </c>
      <c r="L62" s="14" t="e">
        <f t="shared" si="20"/>
        <v>#REF!</v>
      </c>
      <c r="M62" s="14" t="e">
        <f>#REF!</f>
        <v>#REF!</v>
      </c>
      <c r="N62" s="14" t="e">
        <f t="shared" si="21"/>
        <v>#REF!</v>
      </c>
      <c r="O62" s="14" t="e">
        <f>#REF!</f>
        <v>#REF!</v>
      </c>
    </row>
    <row r="63" spans="1:15" ht="15.75" hidden="1" thickBot="1" x14ac:dyDescent="0.3">
      <c r="A63" s="8" t="s">
        <v>12</v>
      </c>
      <c r="B63" s="9" t="e">
        <f>SUM(B55:B62)</f>
        <v>#REF!</v>
      </c>
      <c r="C63" s="9" t="e">
        <f t="shared" ref="C63:O63" si="23">SUM(C55:C62)</f>
        <v>#REF!</v>
      </c>
      <c r="D63" s="9" t="e">
        <f t="shared" si="23"/>
        <v>#REF!</v>
      </c>
      <c r="E63" s="9" t="e">
        <f t="shared" si="23"/>
        <v>#REF!</v>
      </c>
      <c r="F63" s="9" t="e">
        <f t="shared" si="23"/>
        <v>#REF!</v>
      </c>
      <c r="G63" s="9">
        <f t="shared" si="23"/>
        <v>1076</v>
      </c>
      <c r="H63" s="9" t="e">
        <f t="shared" si="23"/>
        <v>#REF!</v>
      </c>
      <c r="I63" s="9" t="e">
        <f t="shared" si="23"/>
        <v>#REF!</v>
      </c>
      <c r="J63" s="9" t="e">
        <f t="shared" si="23"/>
        <v>#REF!</v>
      </c>
      <c r="K63" s="9" t="e">
        <f t="shared" si="23"/>
        <v>#REF!</v>
      </c>
      <c r="L63" s="9" t="e">
        <f>SUM(L55:L62)</f>
        <v>#REF!</v>
      </c>
      <c r="M63" s="9" t="e">
        <f t="shared" si="23"/>
        <v>#REF!</v>
      </c>
      <c r="N63" s="9" t="e">
        <f t="shared" si="23"/>
        <v>#REF!</v>
      </c>
      <c r="O63" s="9" t="e">
        <f t="shared" si="23"/>
        <v>#REF!</v>
      </c>
    </row>
    <row r="64" spans="1:15" hidden="1" x14ac:dyDescent="0.25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idden="1" x14ac:dyDescent="0.25">
      <c r="A65" s="1" t="s">
        <v>15</v>
      </c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idden="1" x14ac:dyDescent="0.25">
      <c r="A66" s="1" t="s">
        <v>16</v>
      </c>
      <c r="B66" s="1"/>
      <c r="C66" s="2"/>
      <c r="D66" s="2"/>
      <c r="E66" s="2"/>
      <c r="F66" s="2"/>
      <c r="G66" s="10"/>
      <c r="H66" s="11"/>
      <c r="I66" s="2" t="s">
        <v>17</v>
      </c>
      <c r="J66" s="2"/>
      <c r="K66" s="2"/>
      <c r="L66" s="2"/>
      <c r="M66" s="2"/>
      <c r="N66" s="2"/>
      <c r="O66" s="2"/>
    </row>
    <row r="67" spans="1:15" hidden="1" x14ac:dyDescent="0.25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idden="1" x14ac:dyDescent="0.25">
      <c r="A68" s="12" t="s">
        <v>18</v>
      </c>
      <c r="B68" s="1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5">
        <v>41737</v>
      </c>
    </row>
    <row r="69" spans="1:15" hidden="1" x14ac:dyDescent="0.25"/>
    <row r="71" spans="1:15" ht="15.75" x14ac:dyDescent="0.25">
      <c r="A71" s="103" t="s">
        <v>48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</row>
    <row r="72" spans="1:15" ht="15.75" x14ac:dyDescent="0.25">
      <c r="A72" s="95" t="s">
        <v>50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</row>
    <row r="73" spans="1:15" ht="15.75" thickBot="1" x14ac:dyDescent="0.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25">
      <c r="A74" s="96" t="s">
        <v>1</v>
      </c>
      <c r="B74" s="98" t="s">
        <v>2</v>
      </c>
      <c r="C74" s="98"/>
      <c r="D74" s="98"/>
      <c r="E74" s="98"/>
      <c r="F74" s="98" t="s">
        <v>3</v>
      </c>
      <c r="G74" s="98"/>
      <c r="H74" s="98"/>
      <c r="I74" s="98"/>
      <c r="J74" s="98" t="s">
        <v>24</v>
      </c>
      <c r="K74" s="98"/>
      <c r="L74" s="98" t="s">
        <v>25</v>
      </c>
      <c r="M74" s="98"/>
      <c r="N74" s="98"/>
      <c r="O74" s="100"/>
    </row>
    <row r="75" spans="1:15" x14ac:dyDescent="0.25">
      <c r="A75" s="97"/>
      <c r="B75" s="99" t="s">
        <v>20</v>
      </c>
      <c r="C75" s="99"/>
      <c r="D75" s="99" t="s">
        <v>21</v>
      </c>
      <c r="E75" s="99"/>
      <c r="F75" s="99" t="s">
        <v>22</v>
      </c>
      <c r="G75" s="99"/>
      <c r="H75" s="99" t="s">
        <v>23</v>
      </c>
      <c r="I75" s="99"/>
      <c r="J75" s="99"/>
      <c r="K75" s="99"/>
      <c r="L75" s="99" t="s">
        <v>26</v>
      </c>
      <c r="M75" s="99"/>
      <c r="N75" s="99" t="s">
        <v>23</v>
      </c>
      <c r="O75" s="101"/>
    </row>
    <row r="76" spans="1:15" ht="30" x14ac:dyDescent="0.25">
      <c r="A76" s="19"/>
      <c r="B76" s="20" t="s">
        <v>36</v>
      </c>
      <c r="C76" s="20" t="s">
        <v>19</v>
      </c>
      <c r="D76" s="20" t="s">
        <v>36</v>
      </c>
      <c r="E76" s="20" t="s">
        <v>19</v>
      </c>
      <c r="F76" s="20" t="s">
        <v>36</v>
      </c>
      <c r="G76" s="20" t="s">
        <v>19</v>
      </c>
      <c r="H76" s="20" t="s">
        <v>36</v>
      </c>
      <c r="I76" s="20" t="s">
        <v>19</v>
      </c>
      <c r="J76" s="20" t="s">
        <v>36</v>
      </c>
      <c r="K76" s="20" t="s">
        <v>19</v>
      </c>
      <c r="L76" s="20" t="s">
        <v>36</v>
      </c>
      <c r="M76" s="20" t="s">
        <v>19</v>
      </c>
      <c r="N76" s="20" t="s">
        <v>36</v>
      </c>
      <c r="O76" s="21" t="s">
        <v>19</v>
      </c>
    </row>
    <row r="77" spans="1:15" x14ac:dyDescent="0.25">
      <c r="A77" s="7" t="s">
        <v>4</v>
      </c>
      <c r="B77" s="14">
        <v>482</v>
      </c>
      <c r="C77" s="14" t="e">
        <f>C55+B77</f>
        <v>#REF!</v>
      </c>
      <c r="D77" s="14">
        <v>5830.91</v>
      </c>
      <c r="E77" s="14" t="e">
        <f>E55+D77</f>
        <v>#REF!</v>
      </c>
      <c r="F77" s="14">
        <v>439</v>
      </c>
      <c r="G77" s="14">
        <f>G55+F77</f>
        <v>1467</v>
      </c>
      <c r="H77" s="14">
        <v>6237.36</v>
      </c>
      <c r="I77" s="14" t="e">
        <f>I55+H77</f>
        <v>#REF!</v>
      </c>
      <c r="J77" s="14">
        <v>40</v>
      </c>
      <c r="K77" s="14" t="e">
        <f>K55+J77</f>
        <v>#REF!</v>
      </c>
      <c r="L77" s="14">
        <v>268</v>
      </c>
      <c r="M77" s="14" t="e">
        <f>M55+L77</f>
        <v>#REF!</v>
      </c>
      <c r="N77" s="14">
        <v>3206.15</v>
      </c>
      <c r="O77" s="14" t="e">
        <f>O55+N77</f>
        <v>#REF!</v>
      </c>
    </row>
    <row r="78" spans="1:15" x14ac:dyDescent="0.25">
      <c r="A78" s="7" t="s">
        <v>6</v>
      </c>
      <c r="B78" s="14">
        <v>21</v>
      </c>
      <c r="C78" s="14" t="e">
        <f t="shared" ref="C78:C84" si="24">C56+B78</f>
        <v>#REF!</v>
      </c>
      <c r="D78" s="14">
        <v>796</v>
      </c>
      <c r="E78" s="14" t="e">
        <f t="shared" ref="E78:E84" si="25">E56+D78</f>
        <v>#REF!</v>
      </c>
      <c r="F78" s="14">
        <v>10</v>
      </c>
      <c r="G78" s="14">
        <f t="shared" ref="G78:G84" si="26">G56+F78</f>
        <v>41</v>
      </c>
      <c r="H78" s="14">
        <v>439</v>
      </c>
      <c r="I78" s="14" t="e">
        <f t="shared" ref="I78:I84" si="27">I56+H78</f>
        <v>#REF!</v>
      </c>
      <c r="J78" s="14">
        <v>4</v>
      </c>
      <c r="K78" s="14" t="e">
        <f t="shared" ref="K78:K84" si="28">K56+J78</f>
        <v>#REF!</v>
      </c>
      <c r="L78" s="14">
        <v>6</v>
      </c>
      <c r="M78" s="14" t="e">
        <f t="shared" ref="M78:M84" si="29">M56+L78</f>
        <v>#REF!</v>
      </c>
      <c r="N78" s="14">
        <v>205</v>
      </c>
      <c r="O78" s="14" t="e">
        <f t="shared" ref="O78:O84" si="30">O56+N78</f>
        <v>#REF!</v>
      </c>
    </row>
    <row r="79" spans="1:15" x14ac:dyDescent="0.25">
      <c r="A79" s="7" t="s">
        <v>5</v>
      </c>
      <c r="B79" s="14">
        <v>4</v>
      </c>
      <c r="C79" s="14" t="e">
        <f t="shared" si="24"/>
        <v>#REF!</v>
      </c>
      <c r="D79" s="14">
        <v>1039</v>
      </c>
      <c r="E79" s="14" t="e">
        <f t="shared" si="25"/>
        <v>#REF!</v>
      </c>
      <c r="F79" s="14">
        <v>3</v>
      </c>
      <c r="G79" s="14">
        <f t="shared" si="26"/>
        <v>8</v>
      </c>
      <c r="H79" s="14">
        <v>845.18</v>
      </c>
      <c r="I79" s="14" t="e">
        <f t="shared" si="27"/>
        <v>#REF!</v>
      </c>
      <c r="J79" s="14">
        <v>2</v>
      </c>
      <c r="K79" s="14" t="e">
        <f t="shared" si="28"/>
        <v>#REF!</v>
      </c>
      <c r="L79" s="14">
        <v>0</v>
      </c>
      <c r="M79" s="14" t="e">
        <f t="shared" si="29"/>
        <v>#REF!</v>
      </c>
      <c r="N79" s="14">
        <v>0</v>
      </c>
      <c r="O79" s="14" t="e">
        <f t="shared" si="30"/>
        <v>#REF!</v>
      </c>
    </row>
    <row r="80" spans="1:15" x14ac:dyDescent="0.25">
      <c r="A80" s="7" t="s">
        <v>7</v>
      </c>
      <c r="B80" s="14">
        <v>1</v>
      </c>
      <c r="C80" s="14" t="e">
        <f t="shared" si="24"/>
        <v>#REF!</v>
      </c>
      <c r="D80" s="14">
        <v>1365</v>
      </c>
      <c r="E80" s="14" t="e">
        <f t="shared" si="25"/>
        <v>#REF!</v>
      </c>
      <c r="F80" s="14">
        <v>0</v>
      </c>
      <c r="G80" s="14">
        <f t="shared" si="26"/>
        <v>0</v>
      </c>
      <c r="H80" s="14">
        <v>0</v>
      </c>
      <c r="I80" s="14" t="e">
        <f t="shared" si="27"/>
        <v>#REF!</v>
      </c>
      <c r="J80" s="14">
        <v>0</v>
      </c>
      <c r="K80" s="14" t="e">
        <f t="shared" si="28"/>
        <v>#REF!</v>
      </c>
      <c r="L80" s="14">
        <v>0</v>
      </c>
      <c r="M80" s="14" t="e">
        <f t="shared" si="29"/>
        <v>#REF!</v>
      </c>
      <c r="N80" s="14">
        <v>0</v>
      </c>
      <c r="O80" s="14" t="e">
        <f t="shared" si="30"/>
        <v>#REF!</v>
      </c>
    </row>
    <row r="81" spans="1:15" x14ac:dyDescent="0.25">
      <c r="A81" s="7" t="s">
        <v>8</v>
      </c>
      <c r="B81" s="14">
        <v>1</v>
      </c>
      <c r="C81" s="14" t="e">
        <f t="shared" si="24"/>
        <v>#REF!</v>
      </c>
      <c r="D81" s="14">
        <v>15</v>
      </c>
      <c r="E81" s="14" t="e">
        <f t="shared" si="25"/>
        <v>#REF!</v>
      </c>
      <c r="F81" s="14">
        <v>2</v>
      </c>
      <c r="G81" s="14">
        <f t="shared" si="26"/>
        <v>2</v>
      </c>
      <c r="H81" s="14">
        <v>30</v>
      </c>
      <c r="I81" s="14" t="e">
        <f t="shared" si="27"/>
        <v>#REF!</v>
      </c>
      <c r="J81" s="14">
        <v>0</v>
      </c>
      <c r="K81" s="14" t="e">
        <f t="shared" si="28"/>
        <v>#REF!</v>
      </c>
      <c r="L81" s="14">
        <v>0</v>
      </c>
      <c r="M81" s="14" t="e">
        <f t="shared" si="29"/>
        <v>#REF!</v>
      </c>
      <c r="N81" s="14">
        <v>0</v>
      </c>
      <c r="O81" s="14" t="e">
        <f t="shared" si="30"/>
        <v>#REF!</v>
      </c>
    </row>
    <row r="82" spans="1:15" x14ac:dyDescent="0.25">
      <c r="A82" s="7" t="s">
        <v>9</v>
      </c>
      <c r="B82" s="14">
        <v>3</v>
      </c>
      <c r="C82" s="14" t="e">
        <f t="shared" si="24"/>
        <v>#REF!</v>
      </c>
      <c r="D82" s="14">
        <v>210</v>
      </c>
      <c r="E82" s="14" t="e">
        <f t="shared" si="25"/>
        <v>#REF!</v>
      </c>
      <c r="F82" s="14">
        <v>1</v>
      </c>
      <c r="G82" s="14">
        <f t="shared" si="26"/>
        <v>9</v>
      </c>
      <c r="H82" s="14">
        <v>150</v>
      </c>
      <c r="I82" s="14" t="e">
        <f t="shared" si="27"/>
        <v>#REF!</v>
      </c>
      <c r="J82" s="14">
        <v>1</v>
      </c>
      <c r="K82" s="14" t="e">
        <f t="shared" si="28"/>
        <v>#REF!</v>
      </c>
      <c r="L82" s="14">
        <v>1</v>
      </c>
      <c r="M82" s="14" t="e">
        <f t="shared" si="29"/>
        <v>#REF!</v>
      </c>
      <c r="N82" s="14">
        <v>20</v>
      </c>
      <c r="O82" s="14" t="e">
        <f t="shared" si="30"/>
        <v>#REF!</v>
      </c>
    </row>
    <row r="83" spans="1:15" x14ac:dyDescent="0.25">
      <c r="A83" s="7" t="s">
        <v>10</v>
      </c>
      <c r="B83" s="14">
        <v>3</v>
      </c>
      <c r="C83" s="14" t="e">
        <f t="shared" si="24"/>
        <v>#REF!</v>
      </c>
      <c r="D83" s="14">
        <v>1130</v>
      </c>
      <c r="E83" s="14" t="e">
        <f t="shared" si="25"/>
        <v>#REF!</v>
      </c>
      <c r="F83" s="14">
        <v>2</v>
      </c>
      <c r="G83" s="14">
        <f t="shared" si="26"/>
        <v>5</v>
      </c>
      <c r="H83" s="14">
        <v>554</v>
      </c>
      <c r="I83" s="14" t="e">
        <f t="shared" si="27"/>
        <v>#REF!</v>
      </c>
      <c r="J83" s="14">
        <v>5</v>
      </c>
      <c r="K83" s="14" t="e">
        <f t="shared" si="28"/>
        <v>#REF!</v>
      </c>
      <c r="L83" s="14">
        <v>1</v>
      </c>
      <c r="M83" s="14" t="e">
        <f t="shared" si="29"/>
        <v>#REF!</v>
      </c>
      <c r="N83" s="14">
        <v>150</v>
      </c>
      <c r="O83" s="14" t="e">
        <f t="shared" si="30"/>
        <v>#REF!</v>
      </c>
    </row>
    <row r="84" spans="1:15" x14ac:dyDescent="0.25">
      <c r="A84" s="7" t="s">
        <v>11</v>
      </c>
      <c r="B84" s="14">
        <v>1</v>
      </c>
      <c r="C84" s="14" t="e">
        <f t="shared" si="24"/>
        <v>#REF!</v>
      </c>
      <c r="D84" s="14">
        <v>2125</v>
      </c>
      <c r="E84" s="14" t="e">
        <f t="shared" si="25"/>
        <v>#REF!</v>
      </c>
      <c r="F84" s="14">
        <v>0</v>
      </c>
      <c r="G84" s="14">
        <f t="shared" si="26"/>
        <v>1</v>
      </c>
      <c r="H84" s="14">
        <v>0</v>
      </c>
      <c r="I84" s="14" t="e">
        <f t="shared" si="27"/>
        <v>#REF!</v>
      </c>
      <c r="J84" s="14">
        <v>0</v>
      </c>
      <c r="K84" s="14" t="e">
        <f t="shared" si="28"/>
        <v>#REF!</v>
      </c>
      <c r="L84" s="14">
        <v>0</v>
      </c>
      <c r="M84" s="14" t="e">
        <f t="shared" si="29"/>
        <v>#REF!</v>
      </c>
      <c r="N84" s="14">
        <v>0</v>
      </c>
      <c r="O84" s="14" t="e">
        <f t="shared" si="30"/>
        <v>#REF!</v>
      </c>
    </row>
    <row r="85" spans="1:15" ht="15.75" thickBot="1" x14ac:dyDescent="0.3">
      <c r="A85" s="8" t="s">
        <v>12</v>
      </c>
      <c r="B85" s="9">
        <f>SUM(B77:B84)</f>
        <v>516</v>
      </c>
      <c r="C85" s="9" t="e">
        <f t="shared" ref="C85:K85" si="31">SUM(C77:C84)</f>
        <v>#REF!</v>
      </c>
      <c r="D85" s="9">
        <f t="shared" si="31"/>
        <v>12510.91</v>
      </c>
      <c r="E85" s="9" t="e">
        <f t="shared" si="31"/>
        <v>#REF!</v>
      </c>
      <c r="F85" s="9">
        <f t="shared" si="31"/>
        <v>457</v>
      </c>
      <c r="G85" s="9">
        <f t="shared" si="31"/>
        <v>1533</v>
      </c>
      <c r="H85" s="9">
        <f t="shared" si="31"/>
        <v>8255.5400000000009</v>
      </c>
      <c r="I85" s="9" t="e">
        <f t="shared" si="31"/>
        <v>#REF!</v>
      </c>
      <c r="J85" s="9">
        <f t="shared" si="31"/>
        <v>52</v>
      </c>
      <c r="K85" s="9" t="e">
        <f t="shared" si="31"/>
        <v>#REF!</v>
      </c>
      <c r="L85" s="9">
        <f>SUM(L77:L84)</f>
        <v>276</v>
      </c>
      <c r="M85" s="9" t="e">
        <f t="shared" ref="M85:O85" si="32">SUM(M77:M84)</f>
        <v>#REF!</v>
      </c>
      <c r="N85" s="9">
        <f t="shared" si="32"/>
        <v>3581.15</v>
      </c>
      <c r="O85" s="9" t="e">
        <f t="shared" si="32"/>
        <v>#REF!</v>
      </c>
    </row>
    <row r="86" spans="1:15" x14ac:dyDescent="0.25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25">
      <c r="A87" s="1" t="s">
        <v>15</v>
      </c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x14ac:dyDescent="0.25">
      <c r="A88" s="1" t="s">
        <v>16</v>
      </c>
      <c r="B88" s="1"/>
      <c r="C88" s="2"/>
      <c r="D88" s="2"/>
      <c r="E88" s="2"/>
      <c r="F88" s="2"/>
      <c r="G88" s="10"/>
      <c r="H88" s="11"/>
      <c r="I88" s="2" t="s">
        <v>17</v>
      </c>
      <c r="J88" s="2"/>
      <c r="K88" s="2"/>
      <c r="L88" s="2"/>
      <c r="M88" s="2"/>
      <c r="N88" s="2"/>
      <c r="O88" s="2"/>
    </row>
    <row r="89" spans="1:15" x14ac:dyDescent="0.25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25">
      <c r="A90" s="12" t="s">
        <v>18</v>
      </c>
      <c r="B90" s="1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15" t="s">
        <v>51</v>
      </c>
    </row>
  </sheetData>
  <mergeCells count="53">
    <mergeCell ref="F74:I74"/>
    <mergeCell ref="J74:K75"/>
    <mergeCell ref="L74:O74"/>
    <mergeCell ref="B75:C75"/>
    <mergeCell ref="D75:E75"/>
    <mergeCell ref="F75:G75"/>
    <mergeCell ref="H75:I75"/>
    <mergeCell ref="L75:M75"/>
    <mergeCell ref="N75:O75"/>
    <mergeCell ref="A71:O71"/>
    <mergeCell ref="A72:O72"/>
    <mergeCell ref="A74:A75"/>
    <mergeCell ref="B74:E74"/>
    <mergeCell ref="N31:O31"/>
    <mergeCell ref="A30:A31"/>
    <mergeCell ref="B30:E30"/>
    <mergeCell ref="F30:I30"/>
    <mergeCell ref="J30:K31"/>
    <mergeCell ref="L30:O30"/>
    <mergeCell ref="B31:C31"/>
    <mergeCell ref="D31:E31"/>
    <mergeCell ref="F31:G31"/>
    <mergeCell ref="H31:I31"/>
    <mergeCell ref="L31:M31"/>
    <mergeCell ref="A49:O49"/>
    <mergeCell ref="A28:O28"/>
    <mergeCell ref="M2:O2"/>
    <mergeCell ref="A5:O5"/>
    <mergeCell ref="A6:O6"/>
    <mergeCell ref="A8:A9"/>
    <mergeCell ref="B8:E8"/>
    <mergeCell ref="F8:I8"/>
    <mergeCell ref="J8:K9"/>
    <mergeCell ref="L8:O8"/>
    <mergeCell ref="B9:C9"/>
    <mergeCell ref="D9:E9"/>
    <mergeCell ref="F9:G9"/>
    <mergeCell ref="H9:I9"/>
    <mergeCell ref="L9:M9"/>
    <mergeCell ref="N9:O9"/>
    <mergeCell ref="A27:O27"/>
    <mergeCell ref="A50:O50"/>
    <mergeCell ref="A52:A53"/>
    <mergeCell ref="B52:E52"/>
    <mergeCell ref="F52:I52"/>
    <mergeCell ref="J52:K53"/>
    <mergeCell ref="L52:O52"/>
    <mergeCell ref="B53:C53"/>
    <mergeCell ref="D53:E53"/>
    <mergeCell ref="F53:G53"/>
    <mergeCell ref="H53:I53"/>
    <mergeCell ref="L53:M53"/>
    <mergeCell ref="N53:O53"/>
  </mergeCells>
  <pageMargins left="0.7" right="0.7" top="0.75" bottom="0.75" header="0.3" footer="0.3"/>
  <pageSetup paperSize="256" scale="68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H19"/>
  <sheetViews>
    <sheetView workbookViewId="0">
      <selection activeCell="C9" sqref="C9"/>
    </sheetView>
  </sheetViews>
  <sheetFormatPr defaultRowHeight="15.75" x14ac:dyDescent="0.25"/>
  <cols>
    <col min="1" max="1" width="9.140625" style="22"/>
    <col min="2" max="2" width="14.42578125" style="22" customWidth="1"/>
    <col min="3" max="3" width="19.42578125" style="22" customWidth="1"/>
    <col min="4" max="4" width="17" style="22" customWidth="1"/>
    <col min="5" max="5" width="17.42578125" style="22" customWidth="1"/>
    <col min="6" max="6" width="18.85546875" style="22" customWidth="1"/>
    <col min="7" max="7" width="16.42578125" style="22" customWidth="1"/>
    <col min="8" max="8" width="19.42578125" style="22" customWidth="1"/>
    <col min="9" max="16384" width="9.140625" style="22"/>
  </cols>
  <sheetData>
    <row r="1" spans="1:8" ht="51" customHeight="1" x14ac:dyDescent="0.25">
      <c r="A1" s="87" t="s">
        <v>54</v>
      </c>
      <c r="B1" s="87"/>
      <c r="C1" s="87"/>
      <c r="D1" s="87"/>
      <c r="E1" s="87"/>
      <c r="F1" s="87"/>
      <c r="G1" s="87"/>
      <c r="H1" s="87"/>
    </row>
    <row r="2" spans="1:8" x14ac:dyDescent="0.25">
      <c r="A2" s="23"/>
      <c r="B2" s="24"/>
      <c r="C2" s="34"/>
      <c r="D2" s="24"/>
      <c r="E2" s="34"/>
      <c r="F2" s="24"/>
      <c r="G2" s="24"/>
      <c r="H2" s="34"/>
    </row>
    <row r="3" spans="1:8" x14ac:dyDescent="0.25">
      <c r="A3" s="23"/>
      <c r="B3" s="24"/>
      <c r="C3" s="34"/>
      <c r="D3" s="24"/>
      <c r="E3" s="34"/>
      <c r="F3" s="24"/>
      <c r="G3" s="24"/>
      <c r="H3" s="34"/>
    </row>
    <row r="4" spans="1:8" ht="32.25" customHeight="1" x14ac:dyDescent="0.25">
      <c r="A4" s="31"/>
      <c r="B4" s="88" t="s">
        <v>27</v>
      </c>
      <c r="C4" s="88"/>
      <c r="D4" s="88" t="s">
        <v>52</v>
      </c>
      <c r="E4" s="88"/>
      <c r="F4" s="89" t="s">
        <v>28</v>
      </c>
      <c r="G4" s="88" t="s">
        <v>53</v>
      </c>
      <c r="H4" s="88"/>
    </row>
    <row r="5" spans="1:8" ht="30.75" customHeight="1" x14ac:dyDescent="0.25">
      <c r="A5" s="32" t="s">
        <v>55</v>
      </c>
      <c r="B5" s="40" t="s">
        <v>29</v>
      </c>
      <c r="C5" s="35" t="s">
        <v>30</v>
      </c>
      <c r="D5" s="40" t="s">
        <v>31</v>
      </c>
      <c r="E5" s="35" t="s">
        <v>32</v>
      </c>
      <c r="F5" s="89"/>
      <c r="G5" s="40" t="s">
        <v>31</v>
      </c>
      <c r="H5" s="35" t="s">
        <v>32</v>
      </c>
    </row>
    <row r="6" spans="1:8" x14ac:dyDescent="0.25">
      <c r="A6" s="41" t="s">
        <v>56</v>
      </c>
      <c r="B6" s="42">
        <v>301</v>
      </c>
      <c r="C6" s="43">
        <v>6406.0599999999995</v>
      </c>
      <c r="D6" s="42">
        <v>261</v>
      </c>
      <c r="E6" s="43">
        <v>5195.0200000000004</v>
      </c>
      <c r="F6" s="42">
        <v>53</v>
      </c>
      <c r="G6" s="42">
        <v>305</v>
      </c>
      <c r="H6" s="43">
        <v>7576.25</v>
      </c>
    </row>
    <row r="7" spans="1:8" x14ac:dyDescent="0.25">
      <c r="A7" s="33" t="s">
        <v>39</v>
      </c>
      <c r="B7" s="25">
        <v>68</v>
      </c>
      <c r="C7" s="36">
        <v>2373.6999999999998</v>
      </c>
      <c r="D7" s="25">
        <v>99</v>
      </c>
      <c r="E7" s="36">
        <v>1509.02</v>
      </c>
      <c r="F7" s="25">
        <v>42</v>
      </c>
      <c r="G7" s="25">
        <v>91</v>
      </c>
      <c r="H7" s="36">
        <v>2330.6999999999998</v>
      </c>
    </row>
    <row r="8" spans="1:8" x14ac:dyDescent="0.25">
      <c r="A8" s="33" t="s">
        <v>38</v>
      </c>
      <c r="B8" s="25">
        <v>42</v>
      </c>
      <c r="C8" s="36">
        <v>836</v>
      </c>
      <c r="D8" s="25">
        <v>23</v>
      </c>
      <c r="E8" s="36">
        <v>526</v>
      </c>
      <c r="F8" s="25">
        <v>0</v>
      </c>
      <c r="G8" s="25">
        <v>50</v>
      </c>
      <c r="H8" s="36">
        <v>2244</v>
      </c>
    </row>
    <row r="9" spans="1:8" x14ac:dyDescent="0.25">
      <c r="A9" s="33" t="s">
        <v>47</v>
      </c>
      <c r="B9" s="25">
        <v>5</v>
      </c>
      <c r="C9" s="36">
        <v>42</v>
      </c>
      <c r="D9" s="25">
        <v>7</v>
      </c>
      <c r="E9" s="36">
        <v>124</v>
      </c>
      <c r="F9" s="25">
        <v>2</v>
      </c>
      <c r="G9" s="25">
        <v>5</v>
      </c>
      <c r="H9" s="36">
        <v>56</v>
      </c>
    </row>
    <row r="10" spans="1:8" x14ac:dyDescent="0.25">
      <c r="A10" s="33" t="s">
        <v>45</v>
      </c>
      <c r="B10" s="25">
        <v>0</v>
      </c>
      <c r="C10" s="36">
        <v>0</v>
      </c>
      <c r="D10" s="25">
        <v>0</v>
      </c>
      <c r="E10" s="36">
        <v>0</v>
      </c>
      <c r="F10" s="25">
        <v>0</v>
      </c>
      <c r="G10" s="25">
        <v>0</v>
      </c>
      <c r="H10" s="36">
        <v>0</v>
      </c>
    </row>
    <row r="11" spans="1:8" x14ac:dyDescent="0.25">
      <c r="A11" s="33" t="s">
        <v>42</v>
      </c>
      <c r="B11" s="25">
        <v>28</v>
      </c>
      <c r="C11" s="36">
        <v>270</v>
      </c>
      <c r="D11" s="25">
        <v>17</v>
      </c>
      <c r="E11" s="36">
        <v>614.5</v>
      </c>
      <c r="F11" s="25">
        <v>0</v>
      </c>
      <c r="G11" s="25">
        <v>20</v>
      </c>
      <c r="H11" s="36">
        <v>330</v>
      </c>
    </row>
    <row r="12" spans="1:8" x14ac:dyDescent="0.25">
      <c r="A12" s="33" t="s">
        <v>41</v>
      </c>
      <c r="B12" s="25">
        <v>41</v>
      </c>
      <c r="C12" s="36">
        <v>476.25</v>
      </c>
      <c r="D12" s="25">
        <v>39</v>
      </c>
      <c r="E12" s="36">
        <v>665</v>
      </c>
      <c r="F12" s="25">
        <v>2</v>
      </c>
      <c r="G12" s="25">
        <v>29</v>
      </c>
      <c r="H12" s="36">
        <v>341.25</v>
      </c>
    </row>
    <row r="13" spans="1:8" x14ac:dyDescent="0.25">
      <c r="A13" s="33" t="s">
        <v>43</v>
      </c>
      <c r="B13" s="25">
        <v>15</v>
      </c>
      <c r="C13" s="36">
        <v>319.39999999999998</v>
      </c>
      <c r="D13" s="25">
        <v>11</v>
      </c>
      <c r="E13" s="36">
        <v>133.5</v>
      </c>
      <c r="F13" s="25">
        <v>1</v>
      </c>
      <c r="G13" s="25">
        <v>13</v>
      </c>
      <c r="H13" s="36">
        <v>213</v>
      </c>
    </row>
    <row r="14" spans="1:8" x14ac:dyDescent="0.25">
      <c r="A14" s="33" t="s">
        <v>44</v>
      </c>
      <c r="B14" s="25">
        <v>20</v>
      </c>
      <c r="C14" s="36">
        <v>697</v>
      </c>
      <c r="D14" s="25">
        <v>18</v>
      </c>
      <c r="E14" s="36">
        <v>1156</v>
      </c>
      <c r="F14" s="25">
        <v>1</v>
      </c>
      <c r="G14" s="25">
        <v>24</v>
      </c>
      <c r="H14" s="36">
        <v>1113.5</v>
      </c>
    </row>
    <row r="15" spans="1:8" x14ac:dyDescent="0.25">
      <c r="A15" s="33" t="s">
        <v>46</v>
      </c>
      <c r="B15" s="25">
        <v>42</v>
      </c>
      <c r="C15" s="36">
        <v>644.16999999999996</v>
      </c>
      <c r="D15" s="25">
        <v>35</v>
      </c>
      <c r="E15" s="36">
        <v>330</v>
      </c>
      <c r="F15" s="25">
        <v>1</v>
      </c>
      <c r="G15" s="25">
        <v>46</v>
      </c>
      <c r="H15" s="36">
        <v>529.29999999999995</v>
      </c>
    </row>
    <row r="16" spans="1:8" x14ac:dyDescent="0.25">
      <c r="A16" s="33" t="s">
        <v>40</v>
      </c>
      <c r="B16" s="25">
        <v>40</v>
      </c>
      <c r="C16" s="36">
        <v>747.54</v>
      </c>
      <c r="D16" s="25">
        <v>12</v>
      </c>
      <c r="E16" s="36">
        <v>137</v>
      </c>
      <c r="F16" s="25">
        <v>4</v>
      </c>
      <c r="G16" s="25">
        <v>27</v>
      </c>
      <c r="H16" s="36">
        <v>418.5</v>
      </c>
    </row>
    <row r="17" spans="1:8" x14ac:dyDescent="0.25">
      <c r="A17" s="26"/>
      <c r="B17" s="27"/>
      <c r="C17" s="37"/>
      <c r="D17" s="27"/>
      <c r="E17" s="37"/>
      <c r="F17" s="27"/>
      <c r="G17" s="27"/>
      <c r="H17" s="37"/>
    </row>
    <row r="18" spans="1:8" x14ac:dyDescent="0.25">
      <c r="A18" s="23"/>
      <c r="B18" s="28"/>
      <c r="C18" s="38"/>
      <c r="D18" s="28"/>
      <c r="E18" s="38"/>
      <c r="F18" s="28"/>
      <c r="G18" s="28"/>
      <c r="H18" s="38"/>
    </row>
    <row r="19" spans="1:8" x14ac:dyDescent="0.25">
      <c r="A19" s="29"/>
      <c r="B19" s="30" t="s">
        <v>33</v>
      </c>
      <c r="C19" s="38"/>
      <c r="D19" s="28"/>
      <c r="E19" s="38"/>
      <c r="F19" s="28"/>
      <c r="G19" s="28"/>
      <c r="H19" s="38"/>
    </row>
  </sheetData>
  <mergeCells count="5">
    <mergeCell ref="A1:H1"/>
    <mergeCell ref="B4:C4"/>
    <mergeCell ref="D4:E4"/>
    <mergeCell ref="F4:F5"/>
    <mergeCell ref="G4:H4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H19"/>
  <sheetViews>
    <sheetView workbookViewId="0">
      <selection activeCell="B10" sqref="B10"/>
    </sheetView>
  </sheetViews>
  <sheetFormatPr defaultRowHeight="15.75" x14ac:dyDescent="0.25"/>
  <cols>
    <col min="1" max="1" width="9.140625" style="22"/>
    <col min="2" max="2" width="14.42578125" style="22" customWidth="1"/>
    <col min="3" max="3" width="19.42578125" style="22" customWidth="1"/>
    <col min="4" max="4" width="17" style="22" customWidth="1"/>
    <col min="5" max="5" width="17.42578125" style="22" customWidth="1"/>
    <col min="6" max="6" width="18.85546875" style="22" customWidth="1"/>
    <col min="7" max="7" width="16.42578125" style="22" customWidth="1"/>
    <col min="8" max="8" width="19.42578125" style="22" customWidth="1"/>
    <col min="9" max="16384" width="9.140625" style="22"/>
  </cols>
  <sheetData>
    <row r="1" spans="1:8" ht="51" customHeight="1" x14ac:dyDescent="0.25">
      <c r="A1" s="87" t="s">
        <v>54</v>
      </c>
      <c r="B1" s="87"/>
      <c r="C1" s="87"/>
      <c r="D1" s="87"/>
      <c r="E1" s="87"/>
      <c r="F1" s="87"/>
      <c r="G1" s="87"/>
      <c r="H1" s="87"/>
    </row>
    <row r="2" spans="1:8" x14ac:dyDescent="0.25">
      <c r="A2" s="23"/>
      <c r="B2" s="24"/>
      <c r="C2" s="34"/>
      <c r="D2" s="24"/>
      <c r="E2" s="34"/>
      <c r="F2" s="24"/>
      <c r="G2" s="24"/>
      <c r="H2" s="34"/>
    </row>
    <row r="3" spans="1:8" x14ac:dyDescent="0.25">
      <c r="A3" s="23"/>
      <c r="B3" s="24"/>
      <c r="C3" s="34"/>
      <c r="D3" s="24"/>
      <c r="E3" s="34"/>
      <c r="F3" s="24"/>
      <c r="G3" s="24"/>
      <c r="H3" s="34"/>
    </row>
    <row r="4" spans="1:8" ht="32.25" customHeight="1" x14ac:dyDescent="0.25">
      <c r="A4" s="31"/>
      <c r="B4" s="88" t="s">
        <v>27</v>
      </c>
      <c r="C4" s="88"/>
      <c r="D4" s="88" t="s">
        <v>52</v>
      </c>
      <c r="E4" s="88"/>
      <c r="F4" s="89" t="s">
        <v>28</v>
      </c>
      <c r="G4" s="88" t="s">
        <v>53</v>
      </c>
      <c r="H4" s="88"/>
    </row>
    <row r="5" spans="1:8" ht="30.75" customHeight="1" x14ac:dyDescent="0.25">
      <c r="A5" s="32" t="s">
        <v>55</v>
      </c>
      <c r="B5" s="44" t="s">
        <v>29</v>
      </c>
      <c r="C5" s="35" t="s">
        <v>30</v>
      </c>
      <c r="D5" s="44" t="s">
        <v>31</v>
      </c>
      <c r="E5" s="35" t="s">
        <v>32</v>
      </c>
      <c r="F5" s="89"/>
      <c r="G5" s="44" t="s">
        <v>31</v>
      </c>
      <c r="H5" s="35" t="s">
        <v>32</v>
      </c>
    </row>
    <row r="6" spans="1:8" x14ac:dyDescent="0.25">
      <c r="A6" s="41" t="s">
        <v>57</v>
      </c>
      <c r="B6" s="42">
        <v>486</v>
      </c>
      <c r="C6" s="43">
        <v>10083.300000000003</v>
      </c>
      <c r="D6" s="42">
        <v>294</v>
      </c>
      <c r="E6" s="43">
        <v>5300.2</v>
      </c>
      <c r="F6" s="42">
        <v>51</v>
      </c>
      <c r="G6" s="42">
        <v>355</v>
      </c>
      <c r="H6" s="43">
        <v>7813.49</v>
      </c>
    </row>
    <row r="7" spans="1:8" x14ac:dyDescent="0.25">
      <c r="A7" s="33" t="s">
        <v>39</v>
      </c>
      <c r="B7" s="25">
        <v>137</v>
      </c>
      <c r="C7" s="36">
        <v>2448.52</v>
      </c>
      <c r="D7" s="25">
        <v>86</v>
      </c>
      <c r="E7" s="36">
        <v>1466.5</v>
      </c>
      <c r="F7" s="25">
        <v>31</v>
      </c>
      <c r="G7" s="25">
        <v>84</v>
      </c>
      <c r="H7" s="36">
        <v>2798.4</v>
      </c>
    </row>
    <row r="8" spans="1:8" x14ac:dyDescent="0.25">
      <c r="A8" s="33" t="s">
        <v>38</v>
      </c>
      <c r="B8" s="25">
        <v>150</v>
      </c>
      <c r="C8" s="36">
        <v>4685</v>
      </c>
      <c r="D8" s="25">
        <v>58</v>
      </c>
      <c r="E8" s="36">
        <v>1059.4000000000001</v>
      </c>
      <c r="F8" s="25">
        <v>1</v>
      </c>
      <c r="G8" s="25">
        <v>73</v>
      </c>
      <c r="H8" s="36">
        <v>1527</v>
      </c>
    </row>
    <row r="9" spans="1:8" x14ac:dyDescent="0.25">
      <c r="A9" s="33" t="s">
        <v>47</v>
      </c>
      <c r="B9" s="25">
        <v>7</v>
      </c>
      <c r="C9" s="36">
        <v>47</v>
      </c>
      <c r="D9" s="25">
        <v>11</v>
      </c>
      <c r="E9" s="36">
        <v>110</v>
      </c>
      <c r="F9" s="25">
        <v>0</v>
      </c>
      <c r="G9" s="25">
        <v>7</v>
      </c>
      <c r="H9" s="36">
        <v>48</v>
      </c>
    </row>
    <row r="10" spans="1:8" x14ac:dyDescent="0.25">
      <c r="A10" s="33" t="s">
        <v>45</v>
      </c>
      <c r="B10" s="25">
        <v>1</v>
      </c>
      <c r="C10" s="36">
        <v>15</v>
      </c>
      <c r="D10" s="25">
        <v>0</v>
      </c>
      <c r="E10" s="36">
        <v>0</v>
      </c>
      <c r="F10" s="25">
        <v>0</v>
      </c>
      <c r="G10" s="25">
        <v>5</v>
      </c>
      <c r="H10" s="36">
        <v>1.3</v>
      </c>
    </row>
    <row r="11" spans="1:8" x14ac:dyDescent="0.25">
      <c r="A11" s="33" t="s">
        <v>42</v>
      </c>
      <c r="B11" s="25">
        <v>34</v>
      </c>
      <c r="C11" s="36">
        <v>675</v>
      </c>
      <c r="D11" s="25">
        <v>32</v>
      </c>
      <c r="E11" s="36">
        <v>414</v>
      </c>
      <c r="F11" s="25">
        <v>0</v>
      </c>
      <c r="G11" s="25">
        <v>38</v>
      </c>
      <c r="H11" s="36">
        <v>466</v>
      </c>
    </row>
    <row r="12" spans="1:8" x14ac:dyDescent="0.25">
      <c r="A12" s="33" t="s">
        <v>41</v>
      </c>
      <c r="B12" s="25">
        <v>34</v>
      </c>
      <c r="C12" s="36">
        <v>584</v>
      </c>
      <c r="D12" s="25">
        <v>33</v>
      </c>
      <c r="E12" s="36">
        <v>717.6</v>
      </c>
      <c r="F12" s="25">
        <v>4</v>
      </c>
      <c r="G12" s="25">
        <v>36</v>
      </c>
      <c r="H12" s="36">
        <v>432</v>
      </c>
    </row>
    <row r="13" spans="1:8" x14ac:dyDescent="0.25">
      <c r="A13" s="33" t="s">
        <v>43</v>
      </c>
      <c r="B13" s="25">
        <v>10</v>
      </c>
      <c r="C13" s="36">
        <v>258.53999999999996</v>
      </c>
      <c r="D13" s="25">
        <v>11</v>
      </c>
      <c r="E13" s="36">
        <v>308</v>
      </c>
      <c r="F13" s="25">
        <v>1</v>
      </c>
      <c r="G13" s="25">
        <v>14</v>
      </c>
      <c r="H13" s="36">
        <v>998</v>
      </c>
    </row>
    <row r="14" spans="1:8" x14ac:dyDescent="0.25">
      <c r="A14" s="33" t="s">
        <v>44</v>
      </c>
      <c r="B14" s="25">
        <v>18</v>
      </c>
      <c r="C14" s="36">
        <v>289</v>
      </c>
      <c r="D14" s="25">
        <v>26</v>
      </c>
      <c r="E14" s="36">
        <v>731</v>
      </c>
      <c r="F14" s="25">
        <v>0</v>
      </c>
      <c r="G14" s="25">
        <v>20</v>
      </c>
      <c r="H14" s="36">
        <v>444.75</v>
      </c>
    </row>
    <row r="15" spans="1:8" x14ac:dyDescent="0.25">
      <c r="A15" s="33" t="s">
        <v>46</v>
      </c>
      <c r="B15" s="25">
        <v>40</v>
      </c>
      <c r="C15" s="36">
        <v>442.04</v>
      </c>
      <c r="D15" s="25">
        <v>25</v>
      </c>
      <c r="E15" s="36">
        <v>321</v>
      </c>
      <c r="F15" s="25">
        <v>11</v>
      </c>
      <c r="G15" s="25">
        <v>41</v>
      </c>
      <c r="H15" s="36">
        <v>516.04</v>
      </c>
    </row>
    <row r="16" spans="1:8" x14ac:dyDescent="0.25">
      <c r="A16" s="33" t="s">
        <v>40</v>
      </c>
      <c r="B16" s="25">
        <v>55</v>
      </c>
      <c r="C16" s="36">
        <v>639.20000000000005</v>
      </c>
      <c r="D16" s="25">
        <v>12</v>
      </c>
      <c r="E16" s="36">
        <v>172.7</v>
      </c>
      <c r="F16" s="25">
        <v>3</v>
      </c>
      <c r="G16" s="25">
        <v>37</v>
      </c>
      <c r="H16" s="36">
        <v>582</v>
      </c>
    </row>
    <row r="17" spans="1:8" x14ac:dyDescent="0.25">
      <c r="A17" s="26"/>
      <c r="B17" s="27"/>
      <c r="C17" s="37"/>
      <c r="D17" s="27"/>
      <c r="E17" s="37"/>
      <c r="F17" s="27"/>
      <c r="G17" s="27"/>
      <c r="H17" s="37"/>
    </row>
    <row r="18" spans="1:8" x14ac:dyDescent="0.25">
      <c r="A18" s="23"/>
      <c r="B18" s="28"/>
      <c r="C18" s="38"/>
      <c r="D18" s="28"/>
      <c r="E18" s="38"/>
      <c r="F18" s="28"/>
      <c r="G18" s="28"/>
      <c r="H18" s="38"/>
    </row>
    <row r="19" spans="1:8" x14ac:dyDescent="0.25">
      <c r="A19" s="29"/>
      <c r="B19" s="30" t="s">
        <v>33</v>
      </c>
      <c r="C19" s="38"/>
      <c r="D19" s="28"/>
      <c r="E19" s="38"/>
      <c r="F19" s="28"/>
      <c r="G19" s="28"/>
      <c r="H19" s="38"/>
    </row>
  </sheetData>
  <mergeCells count="5">
    <mergeCell ref="A1:H1"/>
    <mergeCell ref="B4:C4"/>
    <mergeCell ref="D4:E4"/>
    <mergeCell ref="F4:F5"/>
    <mergeCell ref="G4:H4"/>
  </mergeCell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H19"/>
  <sheetViews>
    <sheetView workbookViewId="0">
      <selection activeCell="D6" sqref="D6"/>
    </sheetView>
  </sheetViews>
  <sheetFormatPr defaultRowHeight="15.75" x14ac:dyDescent="0.25"/>
  <cols>
    <col min="1" max="1" width="11.5703125" style="47" customWidth="1"/>
    <col min="2" max="2" width="14.42578125" style="47" customWidth="1"/>
    <col min="3" max="3" width="19.42578125" style="47" customWidth="1"/>
    <col min="4" max="4" width="17" style="47" customWidth="1"/>
    <col min="5" max="5" width="17.42578125" style="47" customWidth="1"/>
    <col min="6" max="6" width="18.85546875" style="47" customWidth="1"/>
    <col min="7" max="7" width="16.42578125" style="47" customWidth="1"/>
    <col min="8" max="8" width="19.42578125" style="47" customWidth="1"/>
    <col min="9" max="16384" width="9.140625" style="47"/>
  </cols>
  <sheetData>
    <row r="1" spans="1:8" ht="51" customHeight="1" x14ac:dyDescent="0.25">
      <c r="A1" s="90" t="s">
        <v>54</v>
      </c>
      <c r="B1" s="90"/>
      <c r="C1" s="90"/>
      <c r="D1" s="90"/>
      <c r="E1" s="90"/>
      <c r="F1" s="90"/>
      <c r="G1" s="90"/>
      <c r="H1" s="90"/>
    </row>
    <row r="2" spans="1:8" x14ac:dyDescent="0.25">
      <c r="A2" s="48"/>
      <c r="B2" s="49"/>
      <c r="C2" s="50"/>
      <c r="D2" s="49"/>
      <c r="E2" s="50"/>
      <c r="F2" s="49"/>
      <c r="G2" s="49"/>
      <c r="H2" s="50"/>
    </row>
    <row r="3" spans="1:8" x14ac:dyDescent="0.25">
      <c r="A3" s="48"/>
      <c r="B3" s="49"/>
      <c r="C3" s="50"/>
      <c r="D3" s="49"/>
      <c r="E3" s="50"/>
      <c r="F3" s="49"/>
      <c r="G3" s="49"/>
      <c r="H3" s="50"/>
    </row>
    <row r="4" spans="1:8" ht="32.25" customHeight="1" x14ac:dyDescent="0.25">
      <c r="A4" s="51"/>
      <c r="B4" s="88" t="s">
        <v>27</v>
      </c>
      <c r="C4" s="88"/>
      <c r="D4" s="88" t="s">
        <v>52</v>
      </c>
      <c r="E4" s="88"/>
      <c r="F4" s="89" t="s">
        <v>28</v>
      </c>
      <c r="G4" s="88" t="s">
        <v>53</v>
      </c>
      <c r="H4" s="88"/>
    </row>
    <row r="5" spans="1:8" ht="30.75" customHeight="1" x14ac:dyDescent="0.25">
      <c r="A5" s="52" t="s">
        <v>55</v>
      </c>
      <c r="B5" s="45" t="s">
        <v>29</v>
      </c>
      <c r="C5" s="35" t="s">
        <v>30</v>
      </c>
      <c r="D5" s="45" t="s">
        <v>31</v>
      </c>
      <c r="E5" s="35" t="s">
        <v>32</v>
      </c>
      <c r="F5" s="89"/>
      <c r="G5" s="45" t="s">
        <v>31</v>
      </c>
      <c r="H5" s="35" t="s">
        <v>32</v>
      </c>
    </row>
    <row r="6" spans="1:8" x14ac:dyDescent="0.25">
      <c r="A6" s="53" t="s">
        <v>58</v>
      </c>
      <c r="B6" s="42">
        <v>1041</v>
      </c>
      <c r="C6" s="43">
        <v>41186.550000000003</v>
      </c>
      <c r="D6" s="42">
        <v>751</v>
      </c>
      <c r="E6" s="43">
        <v>14373.445</v>
      </c>
      <c r="F6" s="42">
        <v>124</v>
      </c>
      <c r="G6" s="42">
        <v>855</v>
      </c>
      <c r="H6" s="43">
        <v>18133.41</v>
      </c>
    </row>
    <row r="7" spans="1:8" x14ac:dyDescent="0.25">
      <c r="A7" s="54" t="s">
        <v>39</v>
      </c>
      <c r="B7" s="25">
        <v>291</v>
      </c>
      <c r="C7" s="36">
        <v>7139.74</v>
      </c>
      <c r="D7" s="25">
        <v>252</v>
      </c>
      <c r="E7" s="36">
        <v>4100.2449999999999</v>
      </c>
      <c r="F7" s="25">
        <v>79</v>
      </c>
      <c r="G7" s="25">
        <v>249</v>
      </c>
      <c r="H7" s="36">
        <v>6441</v>
      </c>
    </row>
    <row r="8" spans="1:8" x14ac:dyDescent="0.25">
      <c r="A8" s="54" t="s">
        <v>38</v>
      </c>
      <c r="B8" s="25">
        <v>243</v>
      </c>
      <c r="C8" s="36">
        <v>26301</v>
      </c>
      <c r="D8" s="25">
        <v>92</v>
      </c>
      <c r="E8" s="36">
        <v>1730.4</v>
      </c>
      <c r="F8" s="25">
        <v>2</v>
      </c>
      <c r="G8" s="25">
        <v>160</v>
      </c>
      <c r="H8" s="36">
        <v>4289</v>
      </c>
    </row>
    <row r="9" spans="1:8" x14ac:dyDescent="0.25">
      <c r="A9" s="54" t="s">
        <v>47</v>
      </c>
      <c r="B9" s="25">
        <v>16</v>
      </c>
      <c r="C9" s="36">
        <v>183</v>
      </c>
      <c r="D9" s="25">
        <v>22</v>
      </c>
      <c r="E9" s="36">
        <v>263</v>
      </c>
      <c r="F9" s="25">
        <v>3</v>
      </c>
      <c r="G9" s="25">
        <v>14</v>
      </c>
      <c r="H9" s="36">
        <v>160</v>
      </c>
    </row>
    <row r="10" spans="1:8" x14ac:dyDescent="0.25">
      <c r="A10" s="54" t="s">
        <v>45</v>
      </c>
      <c r="B10" s="25">
        <v>6</v>
      </c>
      <c r="C10" s="36">
        <v>16.3</v>
      </c>
      <c r="D10" s="25">
        <v>1</v>
      </c>
      <c r="E10" s="36">
        <v>4</v>
      </c>
      <c r="F10" s="25">
        <v>0</v>
      </c>
      <c r="G10" s="25">
        <v>9</v>
      </c>
      <c r="H10" s="36">
        <v>2.8</v>
      </c>
    </row>
    <row r="11" spans="1:8" x14ac:dyDescent="0.25">
      <c r="A11" s="54" t="s">
        <v>42</v>
      </c>
      <c r="B11" s="25">
        <v>79</v>
      </c>
      <c r="C11" s="36">
        <v>1105.5</v>
      </c>
      <c r="D11" s="25">
        <v>58</v>
      </c>
      <c r="E11" s="36">
        <v>1318.5</v>
      </c>
      <c r="F11" s="25">
        <v>0</v>
      </c>
      <c r="G11" s="25">
        <v>74</v>
      </c>
      <c r="H11" s="36">
        <v>982</v>
      </c>
    </row>
    <row r="12" spans="1:8" x14ac:dyDescent="0.25">
      <c r="A12" s="54" t="s">
        <v>41</v>
      </c>
      <c r="B12" s="25">
        <v>93</v>
      </c>
      <c r="C12" s="36">
        <v>1287.25</v>
      </c>
      <c r="D12" s="25">
        <v>116</v>
      </c>
      <c r="E12" s="36">
        <v>2253.6</v>
      </c>
      <c r="F12" s="25">
        <v>6</v>
      </c>
      <c r="G12" s="25">
        <v>82</v>
      </c>
      <c r="H12" s="36">
        <v>971.25</v>
      </c>
    </row>
    <row r="13" spans="1:8" x14ac:dyDescent="0.25">
      <c r="A13" s="54" t="s">
        <v>43</v>
      </c>
      <c r="B13" s="25">
        <v>40</v>
      </c>
      <c r="C13" s="36">
        <v>851.6099999999999</v>
      </c>
      <c r="D13" s="25">
        <v>31</v>
      </c>
      <c r="E13" s="36">
        <v>611.5</v>
      </c>
      <c r="F13" s="25">
        <v>3</v>
      </c>
      <c r="G13" s="25">
        <v>37</v>
      </c>
      <c r="H13" s="36">
        <v>1319.07</v>
      </c>
    </row>
    <row r="14" spans="1:8" x14ac:dyDescent="0.25">
      <c r="A14" s="54" t="s">
        <v>44</v>
      </c>
      <c r="B14" s="25">
        <v>45</v>
      </c>
      <c r="C14" s="36">
        <v>1057</v>
      </c>
      <c r="D14" s="25">
        <v>84</v>
      </c>
      <c r="E14" s="36">
        <v>2923</v>
      </c>
      <c r="F14" s="25">
        <v>1</v>
      </c>
      <c r="G14" s="25">
        <v>49</v>
      </c>
      <c r="H14" s="36">
        <v>1605.25</v>
      </c>
    </row>
    <row r="15" spans="1:8" x14ac:dyDescent="0.25">
      <c r="A15" s="54" t="s">
        <v>46</v>
      </c>
      <c r="B15" s="25">
        <v>102</v>
      </c>
      <c r="C15" s="36">
        <v>1246.21</v>
      </c>
      <c r="D15" s="25">
        <v>65</v>
      </c>
      <c r="E15" s="36">
        <v>716</v>
      </c>
      <c r="F15" s="25">
        <v>23</v>
      </c>
      <c r="G15" s="25">
        <v>97</v>
      </c>
      <c r="H15" s="36">
        <v>1162.3399999999999</v>
      </c>
    </row>
    <row r="16" spans="1:8" x14ac:dyDescent="0.25">
      <c r="A16" s="54" t="s">
        <v>40</v>
      </c>
      <c r="B16" s="25">
        <v>126</v>
      </c>
      <c r="C16" s="36">
        <v>1998.94</v>
      </c>
      <c r="D16" s="25">
        <v>30</v>
      </c>
      <c r="E16" s="36">
        <v>453.2</v>
      </c>
      <c r="F16" s="25">
        <v>7</v>
      </c>
      <c r="G16" s="25">
        <v>84</v>
      </c>
      <c r="H16" s="36">
        <v>1200.7</v>
      </c>
    </row>
    <row r="17" spans="1:8" x14ac:dyDescent="0.25">
      <c r="A17" s="55"/>
      <c r="B17" s="27"/>
      <c r="C17" s="37"/>
      <c r="D17" s="27"/>
      <c r="E17" s="37"/>
      <c r="F17" s="27"/>
      <c r="G17" s="27"/>
      <c r="H17" s="37"/>
    </row>
    <row r="18" spans="1:8" x14ac:dyDescent="0.25">
      <c r="A18" s="48"/>
      <c r="B18" s="28"/>
      <c r="C18" s="38"/>
      <c r="D18" s="28"/>
      <c r="E18" s="38"/>
      <c r="F18" s="28"/>
      <c r="G18" s="28"/>
      <c r="H18" s="38"/>
    </row>
    <row r="19" spans="1:8" x14ac:dyDescent="0.25">
      <c r="A19" s="56"/>
      <c r="B19" s="30" t="s">
        <v>33</v>
      </c>
      <c r="C19" s="38"/>
      <c r="D19" s="28"/>
      <c r="E19" s="38"/>
      <c r="F19" s="28"/>
      <c r="G19" s="28"/>
      <c r="H19" s="38"/>
    </row>
  </sheetData>
  <mergeCells count="5">
    <mergeCell ref="A1:H1"/>
    <mergeCell ref="B4:C4"/>
    <mergeCell ref="D4:E4"/>
    <mergeCell ref="F4:F5"/>
    <mergeCell ref="G4:H4"/>
  </mergeCell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H19"/>
  <sheetViews>
    <sheetView workbookViewId="0">
      <selection activeCell="B10" sqref="B10"/>
    </sheetView>
  </sheetViews>
  <sheetFormatPr defaultRowHeight="15.75" x14ac:dyDescent="0.25"/>
  <cols>
    <col min="1" max="1" width="9.140625" style="22"/>
    <col min="2" max="2" width="14.42578125" style="22" customWidth="1"/>
    <col min="3" max="3" width="19.42578125" style="22" customWidth="1"/>
    <col min="4" max="4" width="17" style="22" customWidth="1"/>
    <col min="5" max="5" width="17.42578125" style="22" customWidth="1"/>
    <col min="6" max="6" width="18.85546875" style="22" customWidth="1"/>
    <col min="7" max="7" width="16.42578125" style="22" customWidth="1"/>
    <col min="8" max="8" width="19.42578125" style="22" customWidth="1"/>
    <col min="9" max="16384" width="9.140625" style="22"/>
  </cols>
  <sheetData>
    <row r="1" spans="1:8" ht="51" customHeight="1" x14ac:dyDescent="0.25">
      <c r="A1" s="87" t="s">
        <v>54</v>
      </c>
      <c r="B1" s="87"/>
      <c r="C1" s="87"/>
      <c r="D1" s="87"/>
      <c r="E1" s="87"/>
      <c r="F1" s="87"/>
      <c r="G1" s="87"/>
      <c r="H1" s="87"/>
    </row>
    <row r="2" spans="1:8" x14ac:dyDescent="0.25">
      <c r="A2" s="23"/>
      <c r="B2" s="24"/>
      <c r="C2" s="34"/>
      <c r="D2" s="24"/>
      <c r="E2" s="34"/>
      <c r="F2" s="24"/>
      <c r="G2" s="24"/>
      <c r="H2" s="34"/>
    </row>
    <row r="3" spans="1:8" x14ac:dyDescent="0.25">
      <c r="A3" s="23"/>
      <c r="B3" s="24"/>
      <c r="C3" s="34"/>
      <c r="D3" s="24"/>
      <c r="E3" s="34"/>
      <c r="F3" s="24"/>
      <c r="G3" s="24"/>
      <c r="H3" s="34"/>
    </row>
    <row r="4" spans="1:8" ht="32.25" customHeight="1" x14ac:dyDescent="0.25">
      <c r="A4" s="31"/>
      <c r="B4" s="88" t="s">
        <v>27</v>
      </c>
      <c r="C4" s="88"/>
      <c r="D4" s="88" t="s">
        <v>52</v>
      </c>
      <c r="E4" s="88"/>
      <c r="F4" s="89" t="s">
        <v>28</v>
      </c>
      <c r="G4" s="88" t="s">
        <v>53</v>
      </c>
      <c r="H4" s="88"/>
    </row>
    <row r="5" spans="1:8" ht="30.75" customHeight="1" x14ac:dyDescent="0.25">
      <c r="A5" s="32" t="s">
        <v>55</v>
      </c>
      <c r="B5" s="46" t="s">
        <v>29</v>
      </c>
      <c r="C5" s="35" t="s">
        <v>30</v>
      </c>
      <c r="D5" s="46" t="s">
        <v>31</v>
      </c>
      <c r="E5" s="35" t="s">
        <v>32</v>
      </c>
      <c r="F5" s="89"/>
      <c r="G5" s="46" t="s">
        <v>31</v>
      </c>
      <c r="H5" s="35" t="s">
        <v>32</v>
      </c>
    </row>
    <row r="6" spans="1:8" x14ac:dyDescent="0.25">
      <c r="A6" s="41" t="s">
        <v>59</v>
      </c>
      <c r="B6" s="42">
        <v>447</v>
      </c>
      <c r="C6" s="43">
        <v>31313.54</v>
      </c>
      <c r="D6" s="42">
        <v>281</v>
      </c>
      <c r="E6" s="43">
        <v>5882.5</v>
      </c>
      <c r="F6" s="42">
        <v>50</v>
      </c>
      <c r="G6" s="42">
        <v>344</v>
      </c>
      <c r="H6" s="43">
        <v>5001.4399999999996</v>
      </c>
    </row>
    <row r="7" spans="1:8" x14ac:dyDescent="0.25">
      <c r="A7" s="33" t="s">
        <v>39</v>
      </c>
      <c r="B7" s="25">
        <v>152</v>
      </c>
      <c r="C7" s="36">
        <v>3604.6</v>
      </c>
      <c r="D7" s="25">
        <v>71</v>
      </c>
      <c r="E7" s="36">
        <v>1462.5</v>
      </c>
      <c r="F7" s="25">
        <v>1</v>
      </c>
      <c r="G7" s="25">
        <v>124</v>
      </c>
      <c r="H7" s="36">
        <v>1702.04</v>
      </c>
    </row>
    <row r="8" spans="1:8" x14ac:dyDescent="0.25">
      <c r="A8" s="33" t="s">
        <v>38</v>
      </c>
      <c r="B8" s="25">
        <v>80</v>
      </c>
      <c r="C8" s="36">
        <v>24144.400000000001</v>
      </c>
      <c r="D8" s="25">
        <v>65</v>
      </c>
      <c r="E8" s="36">
        <v>1056</v>
      </c>
      <c r="F8" s="25">
        <v>1</v>
      </c>
      <c r="G8" s="25">
        <v>60</v>
      </c>
      <c r="H8" s="36">
        <v>953</v>
      </c>
    </row>
    <row r="9" spans="1:8" x14ac:dyDescent="0.25">
      <c r="A9" s="33" t="s">
        <v>47</v>
      </c>
      <c r="B9" s="25">
        <v>2</v>
      </c>
      <c r="C9" s="36">
        <v>30</v>
      </c>
      <c r="D9" s="25">
        <v>7</v>
      </c>
      <c r="E9" s="36">
        <v>62</v>
      </c>
      <c r="F9" s="25">
        <v>0</v>
      </c>
      <c r="G9" s="25">
        <v>4</v>
      </c>
      <c r="H9" s="36">
        <v>53</v>
      </c>
    </row>
    <row r="10" spans="1:8" x14ac:dyDescent="0.25">
      <c r="A10" s="33" t="s">
        <v>45</v>
      </c>
      <c r="B10" s="25">
        <v>0</v>
      </c>
      <c r="C10" s="36">
        <v>0</v>
      </c>
      <c r="D10" s="25">
        <v>0</v>
      </c>
      <c r="E10" s="36">
        <v>0</v>
      </c>
      <c r="F10" s="25">
        <v>0</v>
      </c>
      <c r="G10" s="25">
        <v>0</v>
      </c>
      <c r="H10" s="36">
        <v>0</v>
      </c>
    </row>
    <row r="11" spans="1:8" x14ac:dyDescent="0.25">
      <c r="A11" s="33" t="s">
        <v>42</v>
      </c>
      <c r="B11" s="25">
        <v>30</v>
      </c>
      <c r="C11" s="36">
        <v>534.20000000000005</v>
      </c>
      <c r="D11" s="25">
        <v>27</v>
      </c>
      <c r="E11" s="36">
        <v>283.5</v>
      </c>
      <c r="F11" s="25">
        <v>0</v>
      </c>
      <c r="G11" s="25">
        <v>28</v>
      </c>
      <c r="H11" s="36">
        <v>306.5</v>
      </c>
    </row>
    <row r="12" spans="1:8" x14ac:dyDescent="0.25">
      <c r="A12" s="33" t="s">
        <v>41</v>
      </c>
      <c r="B12" s="25">
        <v>46</v>
      </c>
      <c r="C12" s="36">
        <v>702</v>
      </c>
      <c r="D12" s="25">
        <v>26</v>
      </c>
      <c r="E12" s="36">
        <v>925.59999999999991</v>
      </c>
      <c r="F12" s="25">
        <v>1</v>
      </c>
      <c r="G12" s="25">
        <v>40</v>
      </c>
      <c r="H12" s="36">
        <v>783</v>
      </c>
    </row>
    <row r="13" spans="1:8" x14ac:dyDescent="0.25">
      <c r="A13" s="33" t="s">
        <v>43</v>
      </c>
      <c r="B13" s="25">
        <v>12</v>
      </c>
      <c r="C13" s="36">
        <v>173</v>
      </c>
      <c r="D13" s="25">
        <v>17</v>
      </c>
      <c r="E13" s="36">
        <v>393.4</v>
      </c>
      <c r="F13" s="25">
        <v>0</v>
      </c>
      <c r="G13" s="25">
        <v>4</v>
      </c>
      <c r="H13" s="36">
        <v>172</v>
      </c>
    </row>
    <row r="14" spans="1:8" x14ac:dyDescent="0.25">
      <c r="A14" s="33" t="s">
        <v>44</v>
      </c>
      <c r="B14" s="25">
        <v>35</v>
      </c>
      <c r="C14" s="36">
        <v>671.7</v>
      </c>
      <c r="D14" s="25">
        <v>27</v>
      </c>
      <c r="E14" s="36">
        <v>1007</v>
      </c>
      <c r="F14" s="25">
        <v>1</v>
      </c>
      <c r="G14" s="25">
        <v>26</v>
      </c>
      <c r="H14" s="36">
        <v>293.7</v>
      </c>
    </row>
    <row r="15" spans="1:8" x14ac:dyDescent="0.25">
      <c r="A15" s="33" t="s">
        <v>46</v>
      </c>
      <c r="B15" s="25">
        <v>57</v>
      </c>
      <c r="C15" s="36">
        <v>683.64</v>
      </c>
      <c r="D15" s="25">
        <v>28</v>
      </c>
      <c r="E15" s="36">
        <v>454.3</v>
      </c>
      <c r="F15" s="25">
        <v>37</v>
      </c>
      <c r="G15" s="25">
        <v>31</v>
      </c>
      <c r="H15" s="36">
        <v>351</v>
      </c>
    </row>
    <row r="16" spans="1:8" x14ac:dyDescent="0.25">
      <c r="A16" s="33" t="s">
        <v>40</v>
      </c>
      <c r="B16" s="25">
        <v>33</v>
      </c>
      <c r="C16" s="36">
        <v>770</v>
      </c>
      <c r="D16" s="25">
        <v>13</v>
      </c>
      <c r="E16" s="36">
        <v>238.2</v>
      </c>
      <c r="F16" s="25">
        <v>9</v>
      </c>
      <c r="G16" s="25">
        <v>27</v>
      </c>
      <c r="H16" s="36">
        <v>387.2</v>
      </c>
    </row>
    <row r="17" spans="1:8" x14ac:dyDescent="0.25">
      <c r="A17" s="26"/>
      <c r="B17" s="27"/>
      <c r="C17" s="37"/>
      <c r="D17" s="27"/>
      <c r="E17" s="37"/>
      <c r="F17" s="27"/>
      <c r="G17" s="27"/>
      <c r="H17" s="37"/>
    </row>
    <row r="18" spans="1:8" x14ac:dyDescent="0.25">
      <c r="A18" s="23"/>
      <c r="B18" s="28"/>
      <c r="C18" s="38"/>
      <c r="D18" s="28"/>
      <c r="E18" s="38"/>
      <c r="F18" s="28"/>
      <c r="G18" s="28"/>
      <c r="H18" s="38"/>
    </row>
    <row r="19" spans="1:8" x14ac:dyDescent="0.25">
      <c r="A19" s="29"/>
      <c r="B19" s="30" t="s">
        <v>33</v>
      </c>
      <c r="C19" s="38"/>
      <c r="D19" s="28"/>
      <c r="E19" s="38"/>
      <c r="F19" s="28"/>
      <c r="G19" s="28"/>
      <c r="H19" s="38"/>
    </row>
  </sheetData>
  <mergeCells count="5">
    <mergeCell ref="A1:H1"/>
    <mergeCell ref="B4:C4"/>
    <mergeCell ref="D4:E4"/>
    <mergeCell ref="F4:F5"/>
    <mergeCell ref="G4:H4"/>
  </mergeCells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H19"/>
  <sheetViews>
    <sheetView workbookViewId="0">
      <selection activeCell="C21" sqref="C21"/>
    </sheetView>
  </sheetViews>
  <sheetFormatPr defaultRowHeight="15.75" x14ac:dyDescent="0.25"/>
  <cols>
    <col min="1" max="1" width="9.140625" style="22"/>
    <col min="2" max="2" width="14.42578125" style="22" customWidth="1"/>
    <col min="3" max="3" width="19.42578125" style="22" customWidth="1"/>
    <col min="4" max="4" width="17" style="22" customWidth="1"/>
    <col min="5" max="5" width="17.42578125" style="22" customWidth="1"/>
    <col min="6" max="6" width="18.85546875" style="22" customWidth="1"/>
    <col min="7" max="7" width="16.42578125" style="22" customWidth="1"/>
    <col min="8" max="8" width="19.42578125" style="22" customWidth="1"/>
    <col min="9" max="16384" width="9.140625" style="22"/>
  </cols>
  <sheetData>
    <row r="1" spans="1:8" ht="51" customHeight="1" x14ac:dyDescent="0.25">
      <c r="A1" s="87" t="s">
        <v>54</v>
      </c>
      <c r="B1" s="87"/>
      <c r="C1" s="87"/>
      <c r="D1" s="87"/>
      <c r="E1" s="87"/>
      <c r="F1" s="87"/>
      <c r="G1" s="87"/>
      <c r="H1" s="87"/>
    </row>
    <row r="2" spans="1:8" x14ac:dyDescent="0.25">
      <c r="A2" s="23"/>
      <c r="B2" s="24"/>
      <c r="C2" s="34"/>
      <c r="D2" s="24"/>
      <c r="E2" s="34"/>
      <c r="F2" s="24"/>
      <c r="G2" s="24"/>
      <c r="H2" s="34"/>
    </row>
    <row r="3" spans="1:8" x14ac:dyDescent="0.25">
      <c r="A3" s="23"/>
      <c r="B3" s="24"/>
      <c r="C3" s="34"/>
      <c r="D3" s="24"/>
      <c r="E3" s="34"/>
      <c r="F3" s="24"/>
      <c r="G3" s="24"/>
      <c r="H3" s="34"/>
    </row>
    <row r="4" spans="1:8" ht="32.25" customHeight="1" x14ac:dyDescent="0.25">
      <c r="A4" s="31"/>
      <c r="B4" s="88" t="s">
        <v>27</v>
      </c>
      <c r="C4" s="88"/>
      <c r="D4" s="88" t="s">
        <v>52</v>
      </c>
      <c r="E4" s="88"/>
      <c r="F4" s="89" t="s">
        <v>28</v>
      </c>
      <c r="G4" s="88" t="s">
        <v>53</v>
      </c>
      <c r="H4" s="88"/>
    </row>
    <row r="5" spans="1:8" ht="30.75" customHeight="1" x14ac:dyDescent="0.25">
      <c r="A5" s="32" t="s">
        <v>55</v>
      </c>
      <c r="B5" s="57" t="s">
        <v>29</v>
      </c>
      <c r="C5" s="35" t="s">
        <v>30</v>
      </c>
      <c r="D5" s="57" t="s">
        <v>31</v>
      </c>
      <c r="E5" s="35" t="s">
        <v>32</v>
      </c>
      <c r="F5" s="89"/>
      <c r="G5" s="57" t="s">
        <v>31</v>
      </c>
      <c r="H5" s="35" t="s">
        <v>32</v>
      </c>
    </row>
    <row r="6" spans="1:8" x14ac:dyDescent="0.25">
      <c r="A6" s="41" t="s">
        <v>60</v>
      </c>
      <c r="B6" s="42">
        <v>433</v>
      </c>
      <c r="C6" s="43">
        <v>10615.075000000001</v>
      </c>
      <c r="D6" s="42">
        <v>242</v>
      </c>
      <c r="E6" s="43">
        <v>4112.1499999999996</v>
      </c>
      <c r="F6" s="42">
        <v>16</v>
      </c>
      <c r="G6" s="42">
        <v>337</v>
      </c>
      <c r="H6" s="43">
        <v>6428.8</v>
      </c>
    </row>
    <row r="7" spans="1:8" x14ac:dyDescent="0.25">
      <c r="A7" s="33" t="s">
        <v>39</v>
      </c>
      <c r="B7" s="25">
        <v>126</v>
      </c>
      <c r="C7" s="36">
        <v>1825.5</v>
      </c>
      <c r="D7" s="25">
        <v>55</v>
      </c>
      <c r="E7" s="36">
        <v>1148.8</v>
      </c>
      <c r="F7" s="25">
        <v>2</v>
      </c>
      <c r="G7" s="25">
        <v>96</v>
      </c>
      <c r="H7" s="36">
        <v>1941.8</v>
      </c>
    </row>
    <row r="8" spans="1:8" x14ac:dyDescent="0.25">
      <c r="A8" s="33" t="s">
        <v>38</v>
      </c>
      <c r="B8" s="25">
        <v>88</v>
      </c>
      <c r="C8" s="36">
        <v>5178.875</v>
      </c>
      <c r="D8" s="25">
        <v>58</v>
      </c>
      <c r="E8" s="36">
        <v>866.5</v>
      </c>
      <c r="F8" s="25">
        <v>2</v>
      </c>
      <c r="G8" s="25">
        <v>42</v>
      </c>
      <c r="H8" s="36">
        <v>1910</v>
      </c>
    </row>
    <row r="9" spans="1:8" x14ac:dyDescent="0.25">
      <c r="A9" s="33" t="s">
        <v>47</v>
      </c>
      <c r="B9" s="25">
        <v>8</v>
      </c>
      <c r="C9" s="36">
        <v>124</v>
      </c>
      <c r="D9" s="25">
        <v>1</v>
      </c>
      <c r="E9" s="36">
        <v>15</v>
      </c>
      <c r="F9" s="25">
        <v>0</v>
      </c>
      <c r="G9" s="25">
        <v>6</v>
      </c>
      <c r="H9" s="36">
        <v>76</v>
      </c>
    </row>
    <row r="10" spans="1:8" x14ac:dyDescent="0.25">
      <c r="A10" s="33" t="s">
        <v>45</v>
      </c>
      <c r="B10" s="25">
        <v>1</v>
      </c>
      <c r="C10" s="36">
        <v>10</v>
      </c>
      <c r="D10" s="25">
        <v>0</v>
      </c>
      <c r="E10" s="36">
        <v>0</v>
      </c>
      <c r="F10" s="25">
        <v>0</v>
      </c>
      <c r="G10" s="25">
        <v>2</v>
      </c>
      <c r="H10" s="36">
        <v>25</v>
      </c>
    </row>
    <row r="11" spans="1:8" x14ac:dyDescent="0.25">
      <c r="A11" s="33" t="s">
        <v>42</v>
      </c>
      <c r="B11" s="25">
        <v>42</v>
      </c>
      <c r="C11" s="36">
        <v>952</v>
      </c>
      <c r="D11" s="25">
        <v>17</v>
      </c>
      <c r="E11" s="36">
        <v>220</v>
      </c>
      <c r="F11" s="25">
        <v>0</v>
      </c>
      <c r="G11" s="25">
        <v>42</v>
      </c>
      <c r="H11" s="36">
        <v>745</v>
      </c>
    </row>
    <row r="12" spans="1:8" x14ac:dyDescent="0.25">
      <c r="A12" s="33" t="s">
        <v>41</v>
      </c>
      <c r="B12" s="25">
        <v>28</v>
      </c>
      <c r="C12" s="36">
        <v>505</v>
      </c>
      <c r="D12" s="25">
        <v>32</v>
      </c>
      <c r="E12" s="36">
        <v>1030.8499999999999</v>
      </c>
      <c r="F12" s="25">
        <v>1</v>
      </c>
      <c r="G12" s="25">
        <v>36</v>
      </c>
      <c r="H12" s="36">
        <v>472</v>
      </c>
    </row>
    <row r="13" spans="1:8" x14ac:dyDescent="0.25">
      <c r="A13" s="33" t="s">
        <v>43</v>
      </c>
      <c r="B13" s="25">
        <v>12</v>
      </c>
      <c r="C13" s="36">
        <v>366</v>
      </c>
      <c r="D13" s="25">
        <v>0</v>
      </c>
      <c r="E13" s="36">
        <v>0</v>
      </c>
      <c r="F13" s="25">
        <v>0</v>
      </c>
      <c r="G13" s="25">
        <v>11</v>
      </c>
      <c r="H13" s="36">
        <v>93</v>
      </c>
    </row>
    <row r="14" spans="1:8" x14ac:dyDescent="0.25">
      <c r="A14" s="33" t="s">
        <v>44</v>
      </c>
      <c r="B14" s="25">
        <v>40</v>
      </c>
      <c r="C14" s="36">
        <v>637</v>
      </c>
      <c r="D14" s="25">
        <v>6</v>
      </c>
      <c r="E14" s="36">
        <v>108</v>
      </c>
      <c r="F14" s="25">
        <v>1</v>
      </c>
      <c r="G14" s="25">
        <v>25</v>
      </c>
      <c r="H14" s="36">
        <v>291</v>
      </c>
    </row>
    <row r="15" spans="1:8" x14ac:dyDescent="0.25">
      <c r="A15" s="33" t="s">
        <v>46</v>
      </c>
      <c r="B15" s="25">
        <v>43</v>
      </c>
      <c r="C15" s="36">
        <v>532</v>
      </c>
      <c r="D15" s="25">
        <v>35</v>
      </c>
      <c r="E15" s="36">
        <v>412</v>
      </c>
      <c r="F15" s="25">
        <v>2</v>
      </c>
      <c r="G15" s="25">
        <v>30</v>
      </c>
      <c r="H15" s="36">
        <v>378</v>
      </c>
    </row>
    <row r="16" spans="1:8" x14ac:dyDescent="0.25">
      <c r="A16" s="33" t="s">
        <v>40</v>
      </c>
      <c r="B16" s="25">
        <v>45</v>
      </c>
      <c r="C16" s="36">
        <v>484.7</v>
      </c>
      <c r="D16" s="25">
        <v>38</v>
      </c>
      <c r="E16" s="36">
        <v>311</v>
      </c>
      <c r="F16" s="25">
        <v>8</v>
      </c>
      <c r="G16" s="25">
        <v>47</v>
      </c>
      <c r="H16" s="36">
        <v>497</v>
      </c>
    </row>
    <row r="17" spans="1:8" x14ac:dyDescent="0.25">
      <c r="A17" s="26"/>
      <c r="B17" s="27"/>
      <c r="C17" s="37"/>
      <c r="D17" s="27"/>
      <c r="E17" s="37"/>
      <c r="F17" s="27"/>
      <c r="G17" s="27"/>
      <c r="H17" s="37"/>
    </row>
    <row r="18" spans="1:8" x14ac:dyDescent="0.25">
      <c r="A18" s="23"/>
      <c r="B18" s="28"/>
      <c r="C18" s="38"/>
      <c r="D18" s="28"/>
      <c r="E18" s="38"/>
      <c r="F18" s="28"/>
      <c r="G18" s="28"/>
      <c r="H18" s="38"/>
    </row>
    <row r="19" spans="1:8" x14ac:dyDescent="0.25">
      <c r="A19" s="29"/>
      <c r="B19" s="30" t="s">
        <v>33</v>
      </c>
      <c r="C19" s="38"/>
      <c r="D19" s="28"/>
      <c r="E19" s="38"/>
      <c r="F19" s="28"/>
      <c r="G19" s="28"/>
      <c r="H19" s="38"/>
    </row>
  </sheetData>
  <mergeCells count="5">
    <mergeCell ref="A1:H1"/>
    <mergeCell ref="B4:C4"/>
    <mergeCell ref="D4:E4"/>
    <mergeCell ref="F4:F5"/>
    <mergeCell ref="G4:H4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H19"/>
  <sheetViews>
    <sheetView workbookViewId="0">
      <selection activeCell="C12" sqref="C12"/>
    </sheetView>
  </sheetViews>
  <sheetFormatPr defaultRowHeight="15.75" x14ac:dyDescent="0.25"/>
  <cols>
    <col min="1" max="1" width="9.140625" style="22"/>
    <col min="2" max="2" width="14.42578125" style="22" customWidth="1"/>
    <col min="3" max="3" width="19.42578125" style="22" customWidth="1"/>
    <col min="4" max="4" width="17" style="22" customWidth="1"/>
    <col min="5" max="5" width="17.42578125" style="22" customWidth="1"/>
    <col min="6" max="6" width="18.85546875" style="22" customWidth="1"/>
    <col min="7" max="7" width="16.42578125" style="22" customWidth="1"/>
    <col min="8" max="8" width="19.42578125" style="22" customWidth="1"/>
    <col min="9" max="16384" width="9.140625" style="22"/>
  </cols>
  <sheetData>
    <row r="1" spans="1:8" ht="51" customHeight="1" x14ac:dyDescent="0.25">
      <c r="A1" s="87" t="s">
        <v>54</v>
      </c>
      <c r="B1" s="87"/>
      <c r="C1" s="87"/>
      <c r="D1" s="87"/>
      <c r="E1" s="87"/>
      <c r="F1" s="87"/>
      <c r="G1" s="87"/>
      <c r="H1" s="87"/>
    </row>
    <row r="2" spans="1:8" x14ac:dyDescent="0.25">
      <c r="A2" s="23"/>
      <c r="B2" s="24"/>
      <c r="C2" s="34"/>
      <c r="D2" s="24"/>
      <c r="E2" s="34"/>
      <c r="F2" s="24"/>
      <c r="G2" s="24"/>
      <c r="H2" s="34"/>
    </row>
    <row r="3" spans="1:8" x14ac:dyDescent="0.25">
      <c r="A3" s="23"/>
      <c r="B3" s="24"/>
      <c r="C3" s="34"/>
      <c r="D3" s="24"/>
      <c r="E3" s="34"/>
      <c r="F3" s="24"/>
      <c r="G3" s="24"/>
      <c r="H3" s="34"/>
    </row>
    <row r="4" spans="1:8" ht="32.25" customHeight="1" x14ac:dyDescent="0.25">
      <c r="A4" s="31"/>
      <c r="B4" s="88" t="s">
        <v>27</v>
      </c>
      <c r="C4" s="88"/>
      <c r="D4" s="88" t="s">
        <v>52</v>
      </c>
      <c r="E4" s="88"/>
      <c r="F4" s="89" t="s">
        <v>28</v>
      </c>
      <c r="G4" s="88" t="s">
        <v>53</v>
      </c>
      <c r="H4" s="88"/>
    </row>
    <row r="5" spans="1:8" ht="30.75" customHeight="1" x14ac:dyDescent="0.25">
      <c r="A5" s="32" t="s">
        <v>55</v>
      </c>
      <c r="B5" s="58" t="s">
        <v>29</v>
      </c>
      <c r="C5" s="35" t="s">
        <v>30</v>
      </c>
      <c r="D5" s="58" t="s">
        <v>31</v>
      </c>
      <c r="E5" s="35" t="s">
        <v>32</v>
      </c>
      <c r="F5" s="89"/>
      <c r="G5" s="58" t="s">
        <v>31</v>
      </c>
      <c r="H5" s="35" t="s">
        <v>32</v>
      </c>
    </row>
    <row r="6" spans="1:8" x14ac:dyDescent="0.25">
      <c r="A6" s="41" t="s">
        <v>61</v>
      </c>
      <c r="B6" s="42">
        <v>502</v>
      </c>
      <c r="C6" s="43">
        <v>8612</v>
      </c>
      <c r="D6" s="42">
        <v>200</v>
      </c>
      <c r="E6" s="43">
        <v>2765.1</v>
      </c>
      <c r="F6" s="42">
        <v>11</v>
      </c>
      <c r="G6" s="42">
        <v>411</v>
      </c>
      <c r="H6" s="43">
        <v>6353.44</v>
      </c>
    </row>
    <row r="7" spans="1:8" x14ac:dyDescent="0.25">
      <c r="A7" s="33" t="s">
        <v>39</v>
      </c>
      <c r="B7" s="25">
        <v>165</v>
      </c>
      <c r="C7" s="36">
        <v>3724.7</v>
      </c>
      <c r="D7" s="25">
        <v>0</v>
      </c>
      <c r="E7" s="36">
        <v>0</v>
      </c>
      <c r="F7" s="25">
        <v>3</v>
      </c>
      <c r="G7" s="25">
        <v>151</v>
      </c>
      <c r="H7" s="36">
        <v>2036.7</v>
      </c>
    </row>
    <row r="8" spans="1:8" x14ac:dyDescent="0.25">
      <c r="A8" s="33" t="s">
        <v>38</v>
      </c>
      <c r="B8" s="25">
        <v>90</v>
      </c>
      <c r="C8" s="36">
        <v>1390</v>
      </c>
      <c r="D8" s="25">
        <v>65</v>
      </c>
      <c r="E8" s="36">
        <v>1108.5</v>
      </c>
      <c r="F8" s="25">
        <v>4</v>
      </c>
      <c r="G8" s="25">
        <v>58</v>
      </c>
      <c r="H8" s="36">
        <v>1072</v>
      </c>
    </row>
    <row r="9" spans="1:8" x14ac:dyDescent="0.25">
      <c r="A9" s="33" t="s">
        <v>47</v>
      </c>
      <c r="B9" s="25">
        <v>8</v>
      </c>
      <c r="C9" s="36">
        <v>89</v>
      </c>
      <c r="D9" s="25">
        <v>9</v>
      </c>
      <c r="E9" s="36">
        <v>100</v>
      </c>
      <c r="F9" s="25">
        <v>0</v>
      </c>
      <c r="G9" s="25">
        <v>7</v>
      </c>
      <c r="H9" s="36">
        <v>102</v>
      </c>
    </row>
    <row r="10" spans="1:8" x14ac:dyDescent="0.25">
      <c r="A10" s="33" t="s">
        <v>45</v>
      </c>
      <c r="B10" s="25">
        <v>2</v>
      </c>
      <c r="C10" s="36">
        <v>10</v>
      </c>
      <c r="D10" s="25">
        <v>0</v>
      </c>
      <c r="E10" s="36">
        <v>0</v>
      </c>
      <c r="F10" s="25">
        <v>0</v>
      </c>
      <c r="G10" s="25">
        <v>0</v>
      </c>
      <c r="H10" s="36">
        <v>0</v>
      </c>
    </row>
    <row r="11" spans="1:8" x14ac:dyDescent="0.25">
      <c r="A11" s="33" t="s">
        <v>42</v>
      </c>
      <c r="B11" s="25">
        <v>40</v>
      </c>
      <c r="C11" s="36">
        <v>554.1</v>
      </c>
      <c r="D11" s="25">
        <v>37</v>
      </c>
      <c r="E11" s="36">
        <v>443</v>
      </c>
      <c r="F11" s="25">
        <v>0</v>
      </c>
      <c r="G11" s="25">
        <v>35</v>
      </c>
      <c r="H11" s="36">
        <v>481.5</v>
      </c>
    </row>
    <row r="12" spans="1:8" x14ac:dyDescent="0.25">
      <c r="A12" s="33" t="s">
        <v>41</v>
      </c>
      <c r="B12" s="25">
        <v>26</v>
      </c>
      <c r="C12" s="36">
        <v>432.5</v>
      </c>
      <c r="D12" s="25">
        <v>15</v>
      </c>
      <c r="E12" s="36">
        <v>280.2</v>
      </c>
      <c r="F12" s="25">
        <v>1</v>
      </c>
      <c r="G12" s="25">
        <v>19</v>
      </c>
      <c r="H12" s="36">
        <v>345</v>
      </c>
    </row>
    <row r="13" spans="1:8" x14ac:dyDescent="0.25">
      <c r="A13" s="33" t="s">
        <v>43</v>
      </c>
      <c r="B13" s="25">
        <v>8</v>
      </c>
      <c r="C13" s="36">
        <v>240.7</v>
      </c>
      <c r="D13" s="25">
        <v>15</v>
      </c>
      <c r="E13" s="36">
        <v>198.89999999999998</v>
      </c>
      <c r="F13" s="25">
        <v>0</v>
      </c>
      <c r="G13" s="25">
        <v>14</v>
      </c>
      <c r="H13" s="36">
        <v>433</v>
      </c>
    </row>
    <row r="14" spans="1:8" x14ac:dyDescent="0.25">
      <c r="A14" s="33" t="s">
        <v>44</v>
      </c>
      <c r="B14" s="25">
        <v>46</v>
      </c>
      <c r="C14" s="36">
        <v>710</v>
      </c>
      <c r="D14" s="25">
        <v>12</v>
      </c>
      <c r="E14" s="36">
        <v>144</v>
      </c>
      <c r="F14" s="25">
        <v>1</v>
      </c>
      <c r="G14" s="25">
        <v>37</v>
      </c>
      <c r="H14" s="36">
        <v>640</v>
      </c>
    </row>
    <row r="15" spans="1:8" x14ac:dyDescent="0.25">
      <c r="A15" s="33" t="s">
        <v>46</v>
      </c>
      <c r="B15" s="25">
        <v>58</v>
      </c>
      <c r="C15" s="36">
        <v>775</v>
      </c>
      <c r="D15" s="25">
        <v>22</v>
      </c>
      <c r="E15" s="36">
        <v>270</v>
      </c>
      <c r="F15" s="25">
        <v>2</v>
      </c>
      <c r="G15" s="25">
        <v>45</v>
      </c>
      <c r="H15" s="36">
        <v>641</v>
      </c>
    </row>
    <row r="16" spans="1:8" x14ac:dyDescent="0.25">
      <c r="A16" s="33" t="s">
        <v>40</v>
      </c>
      <c r="B16" s="25">
        <v>59</v>
      </c>
      <c r="C16" s="36">
        <v>686</v>
      </c>
      <c r="D16" s="25">
        <v>25</v>
      </c>
      <c r="E16" s="36">
        <v>220.5</v>
      </c>
      <c r="F16" s="25">
        <v>0</v>
      </c>
      <c r="G16" s="25">
        <v>45</v>
      </c>
      <c r="H16" s="36">
        <v>602.24</v>
      </c>
    </row>
    <row r="17" spans="1:8" x14ac:dyDescent="0.25">
      <c r="A17" s="26"/>
      <c r="B17" s="27"/>
      <c r="C17" s="37"/>
      <c r="D17" s="27"/>
      <c r="E17" s="37"/>
      <c r="F17" s="27"/>
      <c r="G17" s="27"/>
      <c r="H17" s="37"/>
    </row>
    <row r="18" spans="1:8" x14ac:dyDescent="0.25">
      <c r="A18" s="23"/>
      <c r="B18" s="28"/>
      <c r="C18" s="38"/>
      <c r="D18" s="28"/>
      <c r="E18" s="38"/>
      <c r="F18" s="28"/>
      <c r="G18" s="28"/>
      <c r="H18" s="38"/>
    </row>
    <row r="19" spans="1:8" x14ac:dyDescent="0.25">
      <c r="A19" s="29"/>
      <c r="B19" s="30" t="s">
        <v>33</v>
      </c>
      <c r="C19" s="38"/>
      <c r="D19" s="28"/>
      <c r="E19" s="38"/>
      <c r="F19" s="28"/>
      <c r="G19" s="28"/>
      <c r="H19" s="38"/>
    </row>
  </sheetData>
  <mergeCells count="5">
    <mergeCell ref="A1:H1"/>
    <mergeCell ref="B4:C4"/>
    <mergeCell ref="D4:E4"/>
    <mergeCell ref="F4:F5"/>
    <mergeCell ref="G4:H4"/>
  </mergeCells>
  <pageMargins left="0.7" right="0.7" top="0.75" bottom="0.75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H19"/>
  <sheetViews>
    <sheetView zoomScale="80" zoomScaleNormal="80" workbookViewId="0">
      <selection activeCell="A20" sqref="A20"/>
    </sheetView>
  </sheetViews>
  <sheetFormatPr defaultRowHeight="15.75" x14ac:dyDescent="0.25"/>
  <cols>
    <col min="1" max="1" width="11.5703125" style="47" customWidth="1"/>
    <col min="2" max="2" width="14.42578125" style="47" customWidth="1"/>
    <col min="3" max="3" width="19.42578125" style="47" customWidth="1"/>
    <col min="4" max="4" width="17" style="47" customWidth="1"/>
    <col min="5" max="5" width="17.42578125" style="47" customWidth="1"/>
    <col min="6" max="6" width="18.85546875" style="47" customWidth="1"/>
    <col min="7" max="7" width="16.42578125" style="47" customWidth="1"/>
    <col min="8" max="8" width="19.42578125" style="47" customWidth="1"/>
    <col min="9" max="16384" width="9.140625" style="47"/>
  </cols>
  <sheetData>
    <row r="1" spans="1:8" ht="51" customHeight="1" x14ac:dyDescent="0.25">
      <c r="A1" s="90" t="s">
        <v>54</v>
      </c>
      <c r="B1" s="90"/>
      <c r="C1" s="90"/>
      <c r="D1" s="90"/>
      <c r="E1" s="90"/>
      <c r="F1" s="90"/>
      <c r="G1" s="90"/>
      <c r="H1" s="90"/>
    </row>
    <row r="2" spans="1:8" x14ac:dyDescent="0.25">
      <c r="A2" s="48"/>
      <c r="B2" s="49"/>
      <c r="C2" s="50"/>
      <c r="D2" s="49"/>
      <c r="E2" s="50"/>
      <c r="F2" s="49"/>
      <c r="G2" s="49"/>
      <c r="H2" s="50"/>
    </row>
    <row r="3" spans="1:8" x14ac:dyDescent="0.25">
      <c r="A3" s="48"/>
      <c r="B3" s="49"/>
      <c r="C3" s="50"/>
      <c r="D3" s="49"/>
      <c r="E3" s="50"/>
      <c r="F3" s="49"/>
      <c r="G3" s="49"/>
      <c r="H3" s="50"/>
    </row>
    <row r="4" spans="1:8" ht="32.25" customHeight="1" x14ac:dyDescent="0.25">
      <c r="A4" s="51"/>
      <c r="B4" s="88" t="s">
        <v>27</v>
      </c>
      <c r="C4" s="88"/>
      <c r="D4" s="88" t="s">
        <v>52</v>
      </c>
      <c r="E4" s="88"/>
      <c r="F4" s="89" t="s">
        <v>28</v>
      </c>
      <c r="G4" s="88" t="s">
        <v>53</v>
      </c>
      <c r="H4" s="88"/>
    </row>
    <row r="5" spans="1:8" ht="30.75" customHeight="1" x14ac:dyDescent="0.25">
      <c r="A5" s="52" t="s">
        <v>55</v>
      </c>
      <c r="B5" s="58" t="s">
        <v>29</v>
      </c>
      <c r="C5" s="35" t="s">
        <v>30</v>
      </c>
      <c r="D5" s="58" t="s">
        <v>31</v>
      </c>
      <c r="E5" s="35" t="s">
        <v>32</v>
      </c>
      <c r="F5" s="89"/>
      <c r="G5" s="58" t="s">
        <v>31</v>
      </c>
      <c r="H5" s="35" t="s">
        <v>32</v>
      </c>
    </row>
    <row r="6" spans="1:8" x14ac:dyDescent="0.25">
      <c r="A6" s="53" t="s">
        <v>62</v>
      </c>
      <c r="B6" s="42">
        <v>1382</v>
      </c>
      <c r="C6" s="43">
        <v>50540.615000000005</v>
      </c>
      <c r="D6" s="42">
        <v>723</v>
      </c>
      <c r="E6" s="43">
        <v>12759.75</v>
      </c>
      <c r="F6" s="42">
        <v>77</v>
      </c>
      <c r="G6" s="42">
        <v>1092</v>
      </c>
      <c r="H6" s="43">
        <v>17783.68</v>
      </c>
    </row>
    <row r="7" spans="1:8" x14ac:dyDescent="0.25">
      <c r="A7" s="54" t="s">
        <v>39</v>
      </c>
      <c r="B7" s="25">
        <v>443</v>
      </c>
      <c r="C7" s="36">
        <v>9154.7999999999993</v>
      </c>
      <c r="D7" s="25">
        <v>126</v>
      </c>
      <c r="E7" s="36">
        <v>2611.3000000000002</v>
      </c>
      <c r="F7" s="25">
        <v>6</v>
      </c>
      <c r="G7" s="25">
        <v>371</v>
      </c>
      <c r="H7" s="36">
        <v>5680.54</v>
      </c>
    </row>
    <row r="8" spans="1:8" x14ac:dyDescent="0.25">
      <c r="A8" s="54" t="s">
        <v>38</v>
      </c>
      <c r="B8" s="25">
        <v>258</v>
      </c>
      <c r="C8" s="36">
        <v>30713.275000000001</v>
      </c>
      <c r="D8" s="25">
        <v>188</v>
      </c>
      <c r="E8" s="36">
        <v>3031</v>
      </c>
      <c r="F8" s="25">
        <v>7</v>
      </c>
      <c r="G8" s="25">
        <v>160</v>
      </c>
      <c r="H8" s="36">
        <v>3935</v>
      </c>
    </row>
    <row r="9" spans="1:8" x14ac:dyDescent="0.25">
      <c r="A9" s="54" t="s">
        <v>47</v>
      </c>
      <c r="B9" s="25">
        <v>18</v>
      </c>
      <c r="C9" s="36">
        <v>243</v>
      </c>
      <c r="D9" s="25">
        <v>17</v>
      </c>
      <c r="E9" s="36">
        <v>177</v>
      </c>
      <c r="F9" s="25">
        <v>0</v>
      </c>
      <c r="G9" s="25">
        <v>17</v>
      </c>
      <c r="H9" s="36">
        <v>231</v>
      </c>
    </row>
    <row r="10" spans="1:8" x14ac:dyDescent="0.25">
      <c r="A10" s="54" t="s">
        <v>45</v>
      </c>
      <c r="B10" s="25">
        <v>3</v>
      </c>
      <c r="C10" s="36">
        <v>20</v>
      </c>
      <c r="D10" s="25">
        <v>0</v>
      </c>
      <c r="E10" s="36">
        <v>0</v>
      </c>
      <c r="F10" s="25">
        <v>0</v>
      </c>
      <c r="G10" s="25">
        <v>2</v>
      </c>
      <c r="H10" s="36">
        <v>25</v>
      </c>
    </row>
    <row r="11" spans="1:8" x14ac:dyDescent="0.25">
      <c r="A11" s="54" t="s">
        <v>42</v>
      </c>
      <c r="B11" s="25">
        <v>112</v>
      </c>
      <c r="C11" s="36">
        <v>2040.3000000000002</v>
      </c>
      <c r="D11" s="25">
        <v>81</v>
      </c>
      <c r="E11" s="36">
        <v>946.5</v>
      </c>
      <c r="F11" s="25">
        <v>0</v>
      </c>
      <c r="G11" s="25">
        <v>105</v>
      </c>
      <c r="H11" s="36">
        <v>1533</v>
      </c>
    </row>
    <row r="12" spans="1:8" x14ac:dyDescent="0.25">
      <c r="A12" s="54" t="s">
        <v>41</v>
      </c>
      <c r="B12" s="25">
        <v>100</v>
      </c>
      <c r="C12" s="36">
        <v>1639.5</v>
      </c>
      <c r="D12" s="25">
        <v>73</v>
      </c>
      <c r="E12" s="36">
        <v>2236.6499999999996</v>
      </c>
      <c r="F12" s="25">
        <v>3</v>
      </c>
      <c r="G12" s="25">
        <v>95</v>
      </c>
      <c r="H12" s="36">
        <v>1600</v>
      </c>
    </row>
    <row r="13" spans="1:8" x14ac:dyDescent="0.25">
      <c r="A13" s="54" t="s">
        <v>43</v>
      </c>
      <c r="B13" s="25">
        <v>32</v>
      </c>
      <c r="C13" s="36">
        <v>779.7</v>
      </c>
      <c r="D13" s="25">
        <v>32</v>
      </c>
      <c r="E13" s="36">
        <v>592.29999999999995</v>
      </c>
      <c r="F13" s="25">
        <v>0</v>
      </c>
      <c r="G13" s="25">
        <v>29</v>
      </c>
      <c r="H13" s="36">
        <v>698</v>
      </c>
    </row>
    <row r="14" spans="1:8" x14ac:dyDescent="0.25">
      <c r="A14" s="54" t="s">
        <v>44</v>
      </c>
      <c r="B14" s="25">
        <v>121</v>
      </c>
      <c r="C14" s="36">
        <v>2018.7</v>
      </c>
      <c r="D14" s="25">
        <v>45</v>
      </c>
      <c r="E14" s="36">
        <v>1259</v>
      </c>
      <c r="F14" s="25">
        <v>3</v>
      </c>
      <c r="G14" s="25">
        <v>88</v>
      </c>
      <c r="H14" s="36">
        <v>1224.7</v>
      </c>
    </row>
    <row r="15" spans="1:8" x14ac:dyDescent="0.25">
      <c r="A15" s="54" t="s">
        <v>46</v>
      </c>
      <c r="B15" s="25">
        <v>158</v>
      </c>
      <c r="C15" s="36">
        <v>1990.6399999999999</v>
      </c>
      <c r="D15" s="25">
        <v>85</v>
      </c>
      <c r="E15" s="36">
        <v>1136.3</v>
      </c>
      <c r="F15" s="25">
        <v>41</v>
      </c>
      <c r="G15" s="25">
        <v>106</v>
      </c>
      <c r="H15" s="36">
        <v>1370</v>
      </c>
    </row>
    <row r="16" spans="1:8" x14ac:dyDescent="0.25">
      <c r="A16" s="54" t="s">
        <v>40</v>
      </c>
      <c r="B16" s="25">
        <v>137</v>
      </c>
      <c r="C16" s="36">
        <v>1940.7</v>
      </c>
      <c r="D16" s="25">
        <v>76</v>
      </c>
      <c r="E16" s="36">
        <v>769.7</v>
      </c>
      <c r="F16" s="25">
        <v>17</v>
      </c>
      <c r="G16" s="25">
        <v>119</v>
      </c>
      <c r="H16" s="36">
        <v>1486.44</v>
      </c>
    </row>
    <row r="17" spans="1:8" x14ac:dyDescent="0.25">
      <c r="A17" s="55"/>
      <c r="B17" s="27"/>
      <c r="C17" s="37"/>
      <c r="D17" s="27"/>
      <c r="E17" s="37"/>
      <c r="F17" s="27"/>
      <c r="G17" s="27"/>
      <c r="H17" s="37"/>
    </row>
    <row r="18" spans="1:8" x14ac:dyDescent="0.25">
      <c r="A18" s="48"/>
      <c r="B18" s="28"/>
      <c r="C18" s="38"/>
      <c r="D18" s="28"/>
      <c r="E18" s="38"/>
      <c r="F18" s="28"/>
      <c r="G18" s="28"/>
      <c r="H18" s="38"/>
    </row>
    <row r="19" spans="1:8" x14ac:dyDescent="0.25">
      <c r="A19" s="56"/>
      <c r="B19" s="30" t="s">
        <v>33</v>
      </c>
      <c r="C19" s="38"/>
      <c r="D19" s="28"/>
      <c r="E19" s="38"/>
      <c r="F19" s="28"/>
      <c r="G19" s="28"/>
      <c r="H19" s="38"/>
    </row>
  </sheetData>
  <mergeCells count="5">
    <mergeCell ref="A1:H1"/>
    <mergeCell ref="B4:C4"/>
    <mergeCell ref="D4:E4"/>
    <mergeCell ref="F4:F5"/>
    <mergeCell ref="G4:H4"/>
  </mergeCells>
  <pageMargins left="0.7" right="0.7" top="0.75" bottom="0.75" header="0.3" footer="0.3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H19"/>
  <sheetViews>
    <sheetView workbookViewId="0">
      <selection activeCell="B21" sqref="B21"/>
    </sheetView>
  </sheetViews>
  <sheetFormatPr defaultRowHeight="15.75" x14ac:dyDescent="0.25"/>
  <cols>
    <col min="1" max="1" width="9.140625" style="22"/>
    <col min="2" max="2" width="14.42578125" style="22" customWidth="1"/>
    <col min="3" max="3" width="19.42578125" style="22" customWidth="1"/>
    <col min="4" max="4" width="17" style="22" customWidth="1"/>
    <col min="5" max="5" width="17.42578125" style="22" customWidth="1"/>
    <col min="6" max="6" width="18.85546875" style="22" customWidth="1"/>
    <col min="7" max="7" width="16.42578125" style="22" customWidth="1"/>
    <col min="8" max="8" width="19.42578125" style="22" customWidth="1"/>
    <col min="9" max="16384" width="9.140625" style="22"/>
  </cols>
  <sheetData>
    <row r="1" spans="1:8" ht="51" customHeight="1" x14ac:dyDescent="0.25">
      <c r="A1" s="87" t="s">
        <v>54</v>
      </c>
      <c r="B1" s="87"/>
      <c r="C1" s="87"/>
      <c r="D1" s="87"/>
      <c r="E1" s="87"/>
      <c r="F1" s="87"/>
      <c r="G1" s="87"/>
      <c r="H1" s="87"/>
    </row>
    <row r="2" spans="1:8" x14ac:dyDescent="0.25">
      <c r="A2" s="23"/>
      <c r="B2" s="24"/>
      <c r="C2" s="34"/>
      <c r="D2" s="24"/>
      <c r="E2" s="34"/>
      <c r="F2" s="24"/>
      <c r="G2" s="24"/>
      <c r="H2" s="34"/>
    </row>
    <row r="3" spans="1:8" x14ac:dyDescent="0.25">
      <c r="A3" s="23"/>
      <c r="B3" s="24"/>
      <c r="C3" s="34"/>
      <c r="D3" s="24"/>
      <c r="E3" s="34"/>
      <c r="F3" s="24"/>
      <c r="G3" s="24"/>
      <c r="H3" s="34"/>
    </row>
    <row r="4" spans="1:8" ht="32.25" customHeight="1" x14ac:dyDescent="0.25">
      <c r="A4" s="31"/>
      <c r="B4" s="88" t="s">
        <v>27</v>
      </c>
      <c r="C4" s="88"/>
      <c r="D4" s="88" t="s">
        <v>52</v>
      </c>
      <c r="E4" s="88"/>
      <c r="F4" s="89" t="s">
        <v>28</v>
      </c>
      <c r="G4" s="88" t="s">
        <v>53</v>
      </c>
      <c r="H4" s="88"/>
    </row>
    <row r="5" spans="1:8" ht="30.75" customHeight="1" x14ac:dyDescent="0.25">
      <c r="A5" s="32" t="s">
        <v>55</v>
      </c>
      <c r="B5" s="58" t="s">
        <v>29</v>
      </c>
      <c r="C5" s="35" t="s">
        <v>30</v>
      </c>
      <c r="D5" s="58" t="s">
        <v>31</v>
      </c>
      <c r="E5" s="35" t="s">
        <v>32</v>
      </c>
      <c r="F5" s="89"/>
      <c r="G5" s="58" t="s">
        <v>31</v>
      </c>
      <c r="H5" s="35" t="s">
        <v>32</v>
      </c>
    </row>
    <row r="6" spans="1:8" x14ac:dyDescent="0.25">
      <c r="A6" s="41" t="s">
        <v>63</v>
      </c>
      <c r="B6" s="42">
        <v>362</v>
      </c>
      <c r="C6" s="43">
        <v>7209.57</v>
      </c>
      <c r="D6" s="42">
        <v>302</v>
      </c>
      <c r="E6" s="43">
        <v>4864.2</v>
      </c>
      <c r="F6" s="42">
        <v>4</v>
      </c>
      <c r="G6" s="42">
        <v>340</v>
      </c>
      <c r="H6" s="43">
        <v>5590.1</v>
      </c>
    </row>
    <row r="7" spans="1:8" x14ac:dyDescent="0.25">
      <c r="A7" s="33" t="s">
        <v>39</v>
      </c>
      <c r="B7" s="25">
        <v>83</v>
      </c>
      <c r="C7" s="36">
        <v>2511.5</v>
      </c>
      <c r="D7" s="25">
        <v>76</v>
      </c>
      <c r="E7" s="36">
        <v>1866.5</v>
      </c>
      <c r="F7" s="25">
        <v>1</v>
      </c>
      <c r="G7" s="25">
        <v>58</v>
      </c>
      <c r="H7" s="36">
        <v>1064</v>
      </c>
    </row>
    <row r="8" spans="1:8" x14ac:dyDescent="0.25">
      <c r="A8" s="33" t="s">
        <v>38</v>
      </c>
      <c r="B8" s="25">
        <v>60</v>
      </c>
      <c r="C8" s="36">
        <v>1383</v>
      </c>
      <c r="D8" s="25">
        <v>31</v>
      </c>
      <c r="E8" s="36">
        <v>479</v>
      </c>
      <c r="F8" s="25">
        <v>0</v>
      </c>
      <c r="G8" s="25">
        <v>54</v>
      </c>
      <c r="H8" s="36">
        <v>920</v>
      </c>
    </row>
    <row r="9" spans="1:8" x14ac:dyDescent="0.25">
      <c r="A9" s="33" t="s">
        <v>47</v>
      </c>
      <c r="B9" s="25">
        <v>11</v>
      </c>
      <c r="C9" s="36">
        <v>99</v>
      </c>
      <c r="D9" s="25">
        <v>11</v>
      </c>
      <c r="E9" s="36">
        <v>119</v>
      </c>
      <c r="F9" s="25">
        <v>0</v>
      </c>
      <c r="G9" s="25">
        <v>10</v>
      </c>
      <c r="H9" s="36">
        <v>99</v>
      </c>
    </row>
    <row r="10" spans="1:8" x14ac:dyDescent="0.25">
      <c r="A10" s="33" t="s">
        <v>45</v>
      </c>
      <c r="B10" s="25">
        <v>2</v>
      </c>
      <c r="C10" s="36">
        <v>20</v>
      </c>
      <c r="D10" s="25">
        <v>0</v>
      </c>
      <c r="E10" s="36">
        <v>0</v>
      </c>
      <c r="F10" s="25">
        <v>0</v>
      </c>
      <c r="G10" s="25">
        <v>2</v>
      </c>
      <c r="H10" s="36">
        <v>10</v>
      </c>
    </row>
    <row r="11" spans="1:8" x14ac:dyDescent="0.25">
      <c r="A11" s="33" t="s">
        <v>42</v>
      </c>
      <c r="B11" s="25">
        <v>45</v>
      </c>
      <c r="C11" s="36">
        <v>673</v>
      </c>
      <c r="D11" s="25">
        <v>34</v>
      </c>
      <c r="E11" s="36">
        <v>542.5</v>
      </c>
      <c r="F11" s="25">
        <v>0</v>
      </c>
      <c r="G11" s="25">
        <v>39</v>
      </c>
      <c r="H11" s="36">
        <v>964.6</v>
      </c>
    </row>
    <row r="12" spans="1:8" x14ac:dyDescent="0.25">
      <c r="A12" s="33" t="s">
        <v>41</v>
      </c>
      <c r="B12" s="25">
        <v>24</v>
      </c>
      <c r="C12" s="36">
        <v>457</v>
      </c>
      <c r="D12" s="25">
        <v>31</v>
      </c>
      <c r="E12" s="36">
        <v>465</v>
      </c>
      <c r="F12" s="25">
        <v>1</v>
      </c>
      <c r="G12" s="25">
        <v>33</v>
      </c>
      <c r="H12" s="36">
        <v>449.5</v>
      </c>
    </row>
    <row r="13" spans="1:8" x14ac:dyDescent="0.25">
      <c r="A13" s="33" t="s">
        <v>43</v>
      </c>
      <c r="B13" s="25">
        <v>22</v>
      </c>
      <c r="C13" s="36">
        <v>187.2</v>
      </c>
      <c r="D13" s="25">
        <v>16</v>
      </c>
      <c r="E13" s="36">
        <v>220</v>
      </c>
      <c r="F13" s="25">
        <v>0</v>
      </c>
      <c r="G13" s="25">
        <v>10</v>
      </c>
      <c r="H13" s="36">
        <v>269.5</v>
      </c>
    </row>
    <row r="14" spans="1:8" x14ac:dyDescent="0.25">
      <c r="A14" s="33" t="s">
        <v>44</v>
      </c>
      <c r="B14" s="25">
        <v>37</v>
      </c>
      <c r="C14" s="36">
        <v>452</v>
      </c>
      <c r="D14" s="25">
        <v>13</v>
      </c>
      <c r="E14" s="36">
        <v>267</v>
      </c>
      <c r="F14" s="25">
        <v>0</v>
      </c>
      <c r="G14" s="25">
        <v>43</v>
      </c>
      <c r="H14" s="36">
        <v>784</v>
      </c>
    </row>
    <row r="15" spans="1:8" x14ac:dyDescent="0.25">
      <c r="A15" s="33" t="s">
        <v>46</v>
      </c>
      <c r="B15" s="25">
        <v>41</v>
      </c>
      <c r="C15" s="36">
        <v>935.87</v>
      </c>
      <c r="D15" s="25">
        <v>52</v>
      </c>
      <c r="E15" s="36">
        <v>482</v>
      </c>
      <c r="F15" s="25">
        <v>1</v>
      </c>
      <c r="G15" s="25">
        <v>59</v>
      </c>
      <c r="H15" s="36">
        <v>608</v>
      </c>
    </row>
    <row r="16" spans="1:8" x14ac:dyDescent="0.25">
      <c r="A16" s="33" t="s">
        <v>40</v>
      </c>
      <c r="B16" s="25">
        <v>37</v>
      </c>
      <c r="C16" s="36">
        <v>491</v>
      </c>
      <c r="D16" s="25">
        <v>38</v>
      </c>
      <c r="E16" s="36">
        <v>423.2</v>
      </c>
      <c r="F16" s="25">
        <v>1</v>
      </c>
      <c r="G16" s="25">
        <v>32</v>
      </c>
      <c r="H16" s="36">
        <v>421.5</v>
      </c>
    </row>
    <row r="17" spans="1:8" x14ac:dyDescent="0.25">
      <c r="A17" s="26"/>
      <c r="B17" s="27"/>
      <c r="C17" s="37"/>
      <c r="D17" s="27"/>
      <c r="E17" s="37"/>
      <c r="F17" s="27"/>
      <c r="G17" s="27"/>
      <c r="H17" s="37"/>
    </row>
    <row r="18" spans="1:8" x14ac:dyDescent="0.25">
      <c r="A18" s="23"/>
      <c r="B18" s="28"/>
      <c r="C18" s="38"/>
      <c r="D18" s="28"/>
      <c r="E18" s="38"/>
      <c r="F18" s="28"/>
      <c r="G18" s="28"/>
      <c r="H18" s="38"/>
    </row>
    <row r="19" spans="1:8" x14ac:dyDescent="0.25">
      <c r="A19" s="29"/>
      <c r="B19" s="30" t="s">
        <v>33</v>
      </c>
      <c r="C19" s="38"/>
      <c r="D19" s="28"/>
      <c r="E19" s="38"/>
      <c r="F19" s="28"/>
      <c r="G19" s="28"/>
      <c r="H19" s="38"/>
    </row>
  </sheetData>
  <mergeCells count="5">
    <mergeCell ref="A1:H1"/>
    <mergeCell ref="B4:C4"/>
    <mergeCell ref="D4:E4"/>
    <mergeCell ref="F4:F5"/>
    <mergeCell ref="G4:H4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Январь</vt:lpstr>
      <vt:lpstr>Февраль</vt:lpstr>
      <vt:lpstr>Март</vt:lpstr>
      <vt:lpstr>1 квартал</vt:lpstr>
      <vt:lpstr>Апрель</vt:lpstr>
      <vt:lpstr>Май</vt:lpstr>
      <vt:lpstr>Июнь</vt:lpstr>
      <vt:lpstr>2 квартал</vt:lpstr>
      <vt:lpstr>Июль</vt:lpstr>
      <vt:lpstr>Август</vt:lpstr>
      <vt:lpstr>Сентябрь</vt:lpstr>
      <vt:lpstr>3 квартал</vt:lpstr>
      <vt:lpstr>Октябрь</vt:lpstr>
      <vt:lpstr>Ноябрь</vt:lpstr>
      <vt:lpstr>Декабрь</vt:lpstr>
      <vt:lpstr>4 квартал</vt:lpstr>
      <vt:lpstr>2016</vt:lpstr>
      <vt:lpstr>свод ежемесячный</vt:lpstr>
    </vt:vector>
  </TitlesOfParts>
  <Company>Облкоммунэнерго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Елена</dc:creator>
  <cp:lastModifiedBy>Сергей Иванович</cp:lastModifiedBy>
  <cp:lastPrinted>2015-02-06T08:05:24Z</cp:lastPrinted>
  <dcterms:created xsi:type="dcterms:W3CDTF">2014-01-20T00:24:13Z</dcterms:created>
  <dcterms:modified xsi:type="dcterms:W3CDTF">2017-01-12T08:37:06Z</dcterms:modified>
</cp:coreProperties>
</file>